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6"/>
  </bookViews>
  <sheets>
    <sheet name="ГП-прил.1" sheetId="1" r:id="rId1"/>
    <sheet name="ГП-прил.2" sheetId="2" r:id="rId2"/>
    <sheet name="ПП1" sheetId="3" r:id="rId3"/>
    <sheet name="ПП2" sheetId="4" r:id="rId4"/>
    <sheet name="ПП3" sheetId="5" r:id="rId5"/>
    <sheet name="ПП4" sheetId="6" r:id="rId6"/>
    <sheet name="ПП5" sheetId="7" r:id="rId7"/>
  </sheets>
  <definedNames>
    <definedName name="_xlnm._FilterDatabase" localSheetId="0" hidden="1">'ГП-прил.1'!$A$5:$J$60</definedName>
    <definedName name="_xlnm.Print_Titles" localSheetId="0">'ГП-прил.1'!$5:$5</definedName>
    <definedName name="_xlnm.Print_Area" localSheetId="0">'ГП-прил.1'!$A$1:$J$60</definedName>
    <definedName name="_xlnm.Print_Area" localSheetId="2">'ПП1'!$A$1:$I$13</definedName>
    <definedName name="_xlnm.Print_Area" localSheetId="3">'ПП2'!$A$1:$I$13</definedName>
    <definedName name="_xlnm.Print_Area" localSheetId="5">'ПП4'!$A$1:$I$18</definedName>
    <definedName name="_xlnm.Print_Area" localSheetId="6">'ПП5'!$A$1:$I$21</definedName>
  </definedNames>
  <calcPr fullCalcOnLoad="1"/>
</workbook>
</file>

<file path=xl/sharedStrings.xml><?xml version="1.0" encoding="utf-8"?>
<sst xmlns="http://schemas.openxmlformats.org/spreadsheetml/2006/main" count="402" uniqueCount="159">
  <si>
    <t>Вес показателя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</si>
  <si>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</si>
  <si>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</si>
  <si>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</si>
  <si>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</si>
  <si>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</si>
  <si>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</si>
  <si>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</si>
  <si>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Цель программы: создание условий для развития и реализации культурного и духовного потенциала населения Красноярского края</t>
  </si>
  <si>
    <t>1.</t>
  </si>
  <si>
    <t>Удельный вес населения, участвующего в платных культурно-досуговых мероприятиях, проводимых государственными (муниципальными) учреждениями культуры</t>
  </si>
  <si>
    <t>%</t>
  </si>
  <si>
    <t>чел.</t>
  </si>
  <si>
    <t>Отраслевая статистическая отчетность (форма  "Свод годовых сведений об общедоступных (публичных) библиотеках системы Минкультуры России")</t>
  </si>
  <si>
    <t>Перечень целевых показателей и показателей результативности программы с рашифровкой плановых значений по годам</t>
  </si>
  <si>
    <t>1.1.</t>
  </si>
  <si>
    <t xml:space="preserve">Количество экземпляров новых поступлений в библиотечные фонды общедоступных библиотек на 1 тыс. человек населения </t>
  </si>
  <si>
    <t>экз.</t>
  </si>
  <si>
    <t xml:space="preserve">Расчетный показатель на основе ведомственной отчетности
</t>
  </si>
  <si>
    <t xml:space="preserve">Доля выпускников образовательных учреждений среднего профессионального образования  в области культуры, трудоустроившихся по специальности в учреждения культуры и образования в области  культуры края в первый год после окончания образовательного учреждения </t>
  </si>
  <si>
    <t>Единица  изме-рения</t>
  </si>
  <si>
    <t>1.1.1.</t>
  </si>
  <si>
    <t>Цель: Сохранение и эффективное использование культурного наследия Красноярского края</t>
  </si>
  <si>
    <t xml:space="preserve">Доля объектов культурного наследия Красноярского края, информация                    о которых подготовлена для внесения                 в электронную базу данных единого государственного реестра объектов культурного наследия (памятников истории и культуры) народов  Российской Федерации, в общем количестве объектов культурного наследия Красноярского края </t>
  </si>
  <si>
    <t>2.</t>
  </si>
  <si>
    <t xml:space="preserve">Доля представленных (во всех формах) зрителю музейных  предметов в общем количестве музейных предметов основного фонда </t>
  </si>
  <si>
    <t xml:space="preserve">Среднее число книговыдач в расчёте на            1 тыс. человек населения </t>
  </si>
  <si>
    <t>3.</t>
  </si>
  <si>
    <t>Первый заместитель министра культуры  Красноярского края</t>
  </si>
  <si>
    <t>Т.В. Веселина</t>
  </si>
  <si>
    <t>Цель: Обеспечение доступа населения Красноярского края к культурным благам и участию в культурной жизни</t>
  </si>
  <si>
    <t>Количество зрителей краевых государственных театров на 1 тыс. человек населения</t>
  </si>
  <si>
    <t>Ведомственная отчетность</t>
  </si>
  <si>
    <t xml:space="preserve">Число клубных формирований на 1 тыс. человек населения </t>
  </si>
  <si>
    <t>ед.</t>
  </si>
  <si>
    <t xml:space="preserve">Число участников клубных формирований на 1 тыс. человек населения </t>
  </si>
  <si>
    <t>4.</t>
  </si>
  <si>
    <t>5.</t>
  </si>
  <si>
    <t>6.</t>
  </si>
  <si>
    <t>7.</t>
  </si>
  <si>
    <t>Цель: Создание условий для устойчивого развития отрасли «культура»</t>
  </si>
  <si>
    <t>Количество специалистов, повысивших квалификацию, прошедших переподготовку, обученных на семинарах и других мероприятиях</t>
  </si>
  <si>
    <t xml:space="preserve">Число детей - участников оздоровительной детской кампании </t>
  </si>
  <si>
    <t xml:space="preserve">Доля музеев, имеющих сайт в сети Интернет, в общем количестве музеев </t>
  </si>
  <si>
    <t>Доля театров, имеющих сайт в сети Интернет</t>
  </si>
  <si>
    <t>Доля библиотек, подключенных к сети Интернет, в общем количестве общедоступных библиотек</t>
  </si>
  <si>
    <t xml:space="preserve">Число получателей денежных поощрений  лучшим творческим работникам, работникам организаций культуры и образовательных учреждений в области культуры, талантливой молодежи в сфере культуры и искусства </t>
  </si>
  <si>
    <t>Доля объектов культурного наследия,       
находящихся в удовлетворительном состоянии, в общем количестве объектов культурного   наследия на территории города Енисейска</t>
  </si>
  <si>
    <t>Снижение интенсивности движения на  транзитном участке, проходящем через историческую часть города Енисейска</t>
  </si>
  <si>
    <t>8.</t>
  </si>
  <si>
    <t>Перечень целевых индикаторов подпрограммы «Подготовка к 400-летию города Енисейска в 2019 году» на 2014 - 2016 годы и на период до 2018 года</t>
  </si>
  <si>
    <t>№</t>
  </si>
  <si>
    <t>1.1.2.</t>
  </si>
  <si>
    <t>Подпрограмма 1.2. «Подготовка к 400-летию города Енисейска в 2019 году» на 2014 - 2016 годы и на период до 2018 года</t>
  </si>
  <si>
    <t>Задача 2. Обеспечение доступа населения Красноярского края к культурным благам и участию в культурной жизни</t>
  </si>
  <si>
    <t>Задача 3. Создание условий для устойчивого развития отрасли «культура» в Красноярском крае</t>
  </si>
  <si>
    <t>Минимальное число социокультурных проектов в области культуры, реализованных муниципальными учреждениями</t>
  </si>
  <si>
    <t>ВСЕГО ПО КРАЮ   (среднегодовое из АИС ММО - факт 2012, прогноз 2013-2015 годы)</t>
  </si>
  <si>
    <t xml:space="preserve">Ведомственная отчетность
</t>
  </si>
  <si>
    <t>Расчетный показатель на основе ведомственной отчетности</t>
  </si>
  <si>
    <t>из ДК</t>
  </si>
  <si>
    <t xml:space="preserve">Количество библиографических записей 
в электронных каталогах краевых государственных библиотек  </t>
  </si>
  <si>
    <t>тыс.ед</t>
  </si>
  <si>
    <t xml:space="preserve">Число участников клубных формирований для детей в возрасте до 14 лет включительно </t>
  </si>
  <si>
    <t>тыс.чел.</t>
  </si>
  <si>
    <t xml:space="preserve">Отраслевая статистическая отчетность (форма № 8-НК «Сведения о деятельности музея»)  </t>
  </si>
  <si>
    <t>Отраслевая статистическая отчетность (форма  «Свод годовых сведений об общедоступных (публичных) библиотеках системы Минкультуры России»)</t>
  </si>
  <si>
    <t>Отраслевая статистическая отчетность (форма № 7-НК   «Сведения об учреждении культурно-досугового типа»)</t>
  </si>
  <si>
    <t xml:space="preserve">Отраслевая статистическая отчетность (формы 9-НК  «Сведения о деятельности театра» )  </t>
  </si>
  <si>
    <t xml:space="preserve">Отраслевая статистическая отчетность (форма № 12-НК «Сведения о деятельности концертной организации, самостоятельного коллектива» )  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</si>
  <si>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</si>
  <si>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</si>
  <si>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</si>
  <si>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</si>
  <si>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</si>
  <si>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</si>
  <si>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</si>
  <si>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</si>
  <si>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</si>
  <si>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</si>
  <si>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1.2.</t>
  </si>
  <si>
    <t>1.3.</t>
  </si>
  <si>
    <t>Значения целевых показателей на долгосрочный период</t>
  </si>
  <si>
    <t xml:space="preserve">Своевременность представления уточненного фрагмента реестра расходных обязательств главного распорядителя </t>
  </si>
  <si>
    <t xml:space="preserve">Уровень исполнения расходов главного распорядителя за счет средств краевого бюджета (без учета межбюджетных трансфертов, имеющих целевое  назначение, из федерального бюджета)   </t>
  </si>
  <si>
    <t>Соблюдение сроков представления главным распорядителем  годовой бюджетной отчетности</t>
  </si>
  <si>
    <t>баллы</t>
  </si>
  <si>
    <t xml:space="preserve">Приказ министерства фиансов Красноярского края </t>
  </si>
  <si>
    <t xml:space="preserve">Постановление Правительства Красноярского края от 23.04.2009 № 216-п «О Порядке ведения реестра расходных обязательств Красноярского края»
</t>
  </si>
  <si>
    <t xml:space="preserve">Своевременность утверждения государственных заданий подведомственным главному распорядителю учреждениям на текущий финансовый год и плановый период </t>
  </si>
  <si>
    <t xml:space="preserve"> Постановлением Правительства Красноярского края от 03.02.2011 № 57-п «Об утверждении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задания»</t>
  </si>
  <si>
    <t xml:space="preserve">Годовой бухгалтерской отчетности
</t>
  </si>
  <si>
    <t>Перечень целевых индикаторов подпрограммы «Обеспечение реализации государственной программы и прочие мероприятия»</t>
  </si>
  <si>
    <t>Подпрограмма 1.3.  «Развитие архивного дело в Красноярском крае»</t>
  </si>
  <si>
    <t>1.2.1.</t>
  </si>
  <si>
    <t xml:space="preserve">1.3. </t>
  </si>
  <si>
    <t>1.3.1.</t>
  </si>
  <si>
    <t xml:space="preserve">Количество зрителей краевых государственных концертных организаций на 1 тыс. человек населения </t>
  </si>
  <si>
    <t>9.</t>
  </si>
  <si>
    <t>10.</t>
  </si>
  <si>
    <t>11.</t>
  </si>
  <si>
    <t>12.</t>
  </si>
  <si>
    <t>Подпрограмма 3.1. Обеспечение реализации государственной программы и прочие мероприятия</t>
  </si>
  <si>
    <t>Своевременность и качество  подготовленных  законопроектов (изменений в законопроекты),  проектов нормативных правовых актов, обусловленных изменениями федерального и регионального законодательства</t>
  </si>
  <si>
    <t>13.</t>
  </si>
  <si>
    <t xml:space="preserve">Годовая бухгалтерская отчетность
</t>
  </si>
  <si>
    <t xml:space="preserve"> Постановление Правительства Красноярского края от 03.02.2011 № 57-п «Об утверждении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задания»</t>
  </si>
  <si>
    <t>Нормативные правовые акты</t>
  </si>
  <si>
    <t xml:space="preserve">Доля муниципальных архивов Красноярского края, хранящих архивные документы в нормативных условиях, в общем количестве муниципальных архивов  края </t>
  </si>
  <si>
    <t>Цель: Обеспечение сохранности документов Архивного фонда Российской Федерации и других архивных документов, хранящихся в государственных и муниципальных архивах Красноярского края</t>
  </si>
  <si>
    <t>Доля муниципальных архивов, включенных в единую информационную среду взаимодействия, в общем количестве муниципальных архивов края</t>
  </si>
  <si>
    <t>Перечень целевых индикаторов подпрограммы «Развитие архивного дела в Красноярском крае»</t>
  </si>
  <si>
    <t>объект</t>
  </si>
  <si>
    <t>Ведомственная отчетность министерства энергетики и жилищно-коммунального хозяйства Красноярского края</t>
  </si>
  <si>
    <t xml:space="preserve">Обеспечение услугами центрального  водоотведения в исторической части города        </t>
  </si>
  <si>
    <t>Доля архивных фондов  краевого государственного казенного учреждения "Государственный архив Красноярского края", переведенных в электронную форму, в общем объеме архивных фондов  краевого государственного казенного учреждения "Государственный архив Красноярского края"</t>
  </si>
  <si>
    <t>изменилась методика, берем только платников. Раньше брали зрителя и на бесплатной основе</t>
  </si>
  <si>
    <t>1.4.</t>
  </si>
  <si>
    <t xml:space="preserve"> Увеличение туристского потока в городе Енисейске и Енисейском районе</t>
  </si>
  <si>
    <t>Доля детей, привлекаемых к участию в творческих мероприятиях, в общем числе детей</t>
  </si>
  <si>
    <t xml:space="preserve">8. </t>
  </si>
  <si>
    <t>Увеличение количества выставочных проектов, осуществляемых в Красноярском крае</t>
  </si>
  <si>
    <t>процентов по отношению к 2012 году</t>
  </si>
  <si>
    <t>Увеличение численности участников культурно-досуговых мероприятий</t>
  </si>
  <si>
    <t>по сравнению с предыдущим годом</t>
  </si>
  <si>
    <t>Увеличение количества посещений театрально-концертных мероприятий</t>
  </si>
  <si>
    <t>Увеличение посещаемости музейных учреждений</t>
  </si>
  <si>
    <t>посещений на 1 жителя в год</t>
  </si>
  <si>
    <t>Отраслевая статистическая отчетность (форма № 7-НК   «Сведения об учреждении культурно-досугового типа»; № 8-НК «Сведения о деятельности музея»; № 9-НК «Сведения о деятельности театра», № 11-НК «Сведения о работе парка культуры и отдыха (городского сада)», № 12-НК «Сведения о деятельности концертной организации, самостоятельного коллектива», № 14-НК «Сведения о деятельности зоопарка (зоосада)»)</t>
  </si>
  <si>
    <t>Приложение № 1 
к подпрограмме «Подготовка к 400-летию города Енисейска в 2019 году» на 2014 - 2016 годы и на период до 2018 года, реализуемой в рамках государственной программы Красноярского края «Развитие культуры» на 2014 - 2016 годы</t>
  </si>
  <si>
    <t>Приложение № 1
к подпрограмме "Развитие архивного дела в Красноярском крае", реализуемой в рамках государственной программы Красноярского края «Развитие культуры» на 2014-2016 годы</t>
  </si>
  <si>
    <t>Первый заместитель министра культуры Красноярского края</t>
  </si>
  <si>
    <r>
      <t xml:space="preserve">Подпрограмма 2.1. </t>
    </r>
    <r>
      <rPr>
        <sz val="14"/>
        <color indexed="10"/>
        <rFont val="Times New Roman"/>
        <family val="1"/>
      </rPr>
      <t>Поддержка искусства                         и народного творчества</t>
    </r>
  </si>
  <si>
    <r>
      <t xml:space="preserve">Перечень целевых индикаторов подпрограммы </t>
    </r>
    <r>
      <rPr>
        <sz val="14"/>
        <color indexed="10"/>
        <rFont val="Times New Roman"/>
        <family val="1"/>
      </rPr>
      <t>«Сохранение культурного наследия»</t>
    </r>
  </si>
  <si>
    <r>
      <t xml:space="preserve">Перечень целевых индикаторов подпрограммы </t>
    </r>
    <r>
      <rPr>
        <sz val="14"/>
        <color indexed="10"/>
        <rFont val="Times New Roman"/>
        <family val="1"/>
      </rPr>
      <t>«Поддержка искусства и народного творчества»</t>
    </r>
  </si>
  <si>
    <t>Подпрограмма 1.1. Сохранение культурного наследия</t>
  </si>
  <si>
    <t>0.0</t>
  </si>
  <si>
    <t>Удельный вес населения, участвующего в платных культурно-досуговых мероприятиях, проводимых муниципальными  учреждениями культуры</t>
  </si>
  <si>
    <t xml:space="preserve">Доля оцифрованных заголовков единиц хранения, переведенных в электронный формат программного комплекса «Архивный фонд» (создание электронных описей), в общем количестве единиц хранения, хранящихся в МКУ " Архив"
</t>
  </si>
  <si>
    <t>Задача 1. Сохранение и эффективное использование культурного наследия Рыбинского района</t>
  </si>
  <si>
    <r>
      <rPr>
        <sz val="14"/>
        <color indexed="30"/>
        <rFont val="Times New Roman"/>
        <family val="1"/>
      </rPr>
      <t>Доля выпускников образовательных учреждений среднего профессионального образования  в области культуры, трудоустроившихся по специальности в учреждения культуры и образования в области  культуры края в первый год после окончания образовательного учреждения</t>
    </r>
    <r>
      <rPr>
        <sz val="14"/>
        <color indexed="8"/>
        <rFont val="Times New Roman"/>
        <family val="1"/>
      </rPr>
      <t xml:space="preserve"> </t>
    </r>
  </si>
  <si>
    <t xml:space="preserve">Количество посетителей муниципальных учреждений культурно-досугового типа на 1 тыс. человек населения </t>
  </si>
  <si>
    <t>Доля оцифрованных заголовков еддиниц хранения, переведенных в электронный формат програмного комплекса "Архивный фонд"(создание электронных описей)в общем количестве дел хранящихся в МКУ "Архив"</t>
  </si>
  <si>
    <t xml:space="preserve">Расчетный показатель на основе отчетности
</t>
  </si>
  <si>
    <t xml:space="preserve">Расчетный показатель на основеотчетности
</t>
  </si>
  <si>
    <t>Количество посетителей муниципальных  библиотек на 1 тыс. человек населения</t>
  </si>
  <si>
    <t>Доля архивных документов хранящихся в нормативных условиях, в общем объеме архивных документов в МКУ "Архив"</t>
  </si>
  <si>
    <t>-</t>
  </si>
  <si>
    <t>Начальник отдела пл ДКМФиС</t>
  </si>
  <si>
    <t>В.В.Усова</t>
  </si>
  <si>
    <t>Приложение № 1
к паспорту муниципальной программы Рыбинского района «Развитие культуры» 
на 2014-2016 годы</t>
  </si>
  <si>
    <t>Начальник отдела по ДКМФ и С</t>
  </si>
  <si>
    <r>
      <t xml:space="preserve">Приложение № 1 
к подпрограмме </t>
    </r>
    <r>
      <rPr>
        <sz val="14"/>
        <color indexed="10"/>
        <rFont val="Times New Roman"/>
        <family val="1"/>
      </rPr>
      <t>«Сохранение культурного наследия»</t>
    </r>
    <r>
      <rPr>
        <sz val="14"/>
        <color indexed="8"/>
        <rFont val="Times New Roman"/>
        <family val="1"/>
      </rPr>
      <t>, реализуемой в рамкахмуниципальной программы Рыбинского района «Развитие культуры» на 2014 - 2016 годы</t>
    </r>
  </si>
  <si>
    <t>Количество посетителей муниципальных библиотек на 1 тыс. человек населения</t>
  </si>
  <si>
    <r>
      <t xml:space="preserve">Приложение № 1 
к подпрограмме </t>
    </r>
    <r>
      <rPr>
        <sz val="14"/>
        <color indexed="10"/>
        <rFont val="Times New Roman"/>
        <family val="1"/>
      </rPr>
      <t>«Поддержка искусства и народного творчества»</t>
    </r>
    <r>
      <rPr>
        <sz val="14"/>
        <color indexed="8"/>
        <rFont val="Times New Roman"/>
        <family val="1"/>
      </rPr>
      <t>, реализуемой в рамкахмуниципальной программы Рыбинского района «Развитие культуры» на 2014 - 2016 годы</t>
    </r>
  </si>
  <si>
    <t>Начальник отдела по ДКМФиС</t>
  </si>
  <si>
    <t>Приложение № 2
к паспорту муниципальной программы Рыбинского района «Развитие культуры» 
на 2014-2016 годы</t>
  </si>
  <si>
    <t>Приложение № 1 
к подпрограмме «Обеспечение условий реализации программы и прочие мероприятия», реализуемой в рамках муниципальной программы Муниципального бюджетного учреждения культуры" Бородинская централизованная клубная система" «Развитие культуры» на 2014 - 2016 годы</t>
  </si>
  <si>
    <t>Директор   МБУК " Бородинская ЦКС"                                                         А.Н.Князев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</si>
</sst>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_-* #,##0.0_р_._-;\-* #,##0.0_р_._-;_-* &quot;-&quot;_р_._-;_-@_-"/>
    <numFmt numFmtId="168" formatCode="_-* #,##0_р_._-;\-* #,##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4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rgb="FF00B050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2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166" fontId="3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Border="1" applyAlignment="1">
      <alignment horizontal="right" vertical="top" wrapText="1"/>
    </xf>
    <xf numFmtId="168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66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41" fontId="2" fillId="0" borderId="10" xfId="0" applyNumberFormat="1" applyFont="1" applyFill="1" applyBorder="1" applyAlignment="1">
      <alignment vertical="top" wrapText="1"/>
    </xf>
    <xf numFmtId="167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vertical="top" wrapText="1"/>
    </xf>
    <xf numFmtId="167" fontId="2" fillId="35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6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57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57" applyFont="1" applyFill="1" applyAlignment="1">
      <alignment horizontal="left" vertical="top" wrapText="1"/>
      <protection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62"/>
  <sheetViews>
    <sheetView view="pageBreakPreview" zoomScale="60" zoomScaleNormal="70" zoomScalePageLayoutView="0" workbookViewId="0" topLeftCell="A49">
      <selection activeCell="E43" sqref="E43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7109375" style="4" customWidth="1"/>
    <col min="4" max="4" width="14.00390625" style="4" customWidth="1"/>
    <col min="5" max="5" width="64.7109375" style="2" customWidth="1"/>
    <col min="6" max="10" width="12.57421875" style="2" customWidth="1"/>
    <col min="11" max="15" width="0" style="2" hidden="1" customWidth="1"/>
    <col min="16" max="16384" width="9.140625" style="2" customWidth="1"/>
  </cols>
  <sheetData>
    <row r="1" spans="6:10" ht="93.75" customHeight="1">
      <c r="F1" s="85" t="s">
        <v>150</v>
      </c>
      <c r="G1" s="85"/>
      <c r="H1" s="85"/>
      <c r="I1" s="85"/>
      <c r="J1" s="85"/>
    </row>
    <row r="3" spans="1:10" ht="30" customHeight="1">
      <c r="A3" s="89" t="s">
        <v>14</v>
      </c>
      <c r="B3" s="89"/>
      <c r="C3" s="89"/>
      <c r="D3" s="89"/>
      <c r="E3" s="89"/>
      <c r="F3" s="89"/>
      <c r="G3" s="89"/>
      <c r="H3" s="89"/>
      <c r="I3" s="89"/>
      <c r="J3" s="89"/>
    </row>
    <row r="5" spans="1:10" ht="37.5">
      <c r="A5" s="1"/>
      <c r="B5" s="3" t="s">
        <v>7</v>
      </c>
      <c r="C5" s="3" t="s">
        <v>20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</row>
    <row r="6" spans="1:10" ht="18.75">
      <c r="A6" s="1" t="s">
        <v>9</v>
      </c>
      <c r="B6" s="90" t="s">
        <v>8</v>
      </c>
      <c r="C6" s="91"/>
      <c r="D6" s="91"/>
      <c r="E6" s="91"/>
      <c r="F6" s="91"/>
      <c r="G6" s="91"/>
      <c r="H6" s="91"/>
      <c r="I6" s="91"/>
      <c r="J6" s="92"/>
    </row>
    <row r="7" spans="1:10" ht="168.75">
      <c r="A7" s="1"/>
      <c r="B7" s="1" t="s">
        <v>137</v>
      </c>
      <c r="C7" s="3" t="s">
        <v>11</v>
      </c>
      <c r="D7" s="3"/>
      <c r="E7" s="3" t="s">
        <v>128</v>
      </c>
      <c r="F7" s="1">
        <v>320.23</v>
      </c>
      <c r="G7" s="1">
        <v>323.91</v>
      </c>
      <c r="H7" s="1">
        <v>327.63</v>
      </c>
      <c r="I7" s="1">
        <v>330.16</v>
      </c>
      <c r="J7" s="1">
        <v>330.52</v>
      </c>
    </row>
    <row r="8" spans="1:10" ht="90" customHeight="1">
      <c r="A8" s="1"/>
      <c r="B8" s="1" t="s">
        <v>16</v>
      </c>
      <c r="C8" s="3" t="s">
        <v>17</v>
      </c>
      <c r="D8" s="3"/>
      <c r="E8" s="29" t="s">
        <v>66</v>
      </c>
      <c r="F8" s="5">
        <v>237</v>
      </c>
      <c r="G8" s="5">
        <v>240</v>
      </c>
      <c r="H8" s="5">
        <v>250</v>
      </c>
      <c r="I8" s="5">
        <v>251</v>
      </c>
      <c r="J8" s="1">
        <v>251</v>
      </c>
    </row>
    <row r="9" spans="1:10" ht="176.25" customHeight="1" hidden="1">
      <c r="A9" s="1"/>
      <c r="B9" s="1" t="s">
        <v>140</v>
      </c>
      <c r="C9" s="3" t="s">
        <v>11</v>
      </c>
      <c r="D9" s="3"/>
      <c r="E9" s="29" t="s">
        <v>18</v>
      </c>
      <c r="F9" s="30"/>
      <c r="G9" s="30">
        <f>F9</f>
        <v>0</v>
      </c>
      <c r="H9" s="30">
        <v>0</v>
      </c>
      <c r="I9" s="30">
        <f>H9</f>
        <v>0</v>
      </c>
      <c r="J9" s="1" t="s">
        <v>136</v>
      </c>
    </row>
    <row r="10" spans="1:10" ht="150">
      <c r="A10" s="1"/>
      <c r="B10" s="1" t="s">
        <v>138</v>
      </c>
      <c r="C10" s="3" t="s">
        <v>11</v>
      </c>
      <c r="D10" s="3"/>
      <c r="E10" s="29" t="s">
        <v>18</v>
      </c>
      <c r="F10" s="31" t="s">
        <v>147</v>
      </c>
      <c r="G10" s="31">
        <v>25</v>
      </c>
      <c r="H10" s="31">
        <v>40</v>
      </c>
      <c r="I10" s="31">
        <v>50</v>
      </c>
      <c r="J10" s="31">
        <v>61</v>
      </c>
    </row>
    <row r="11" spans="1:10" ht="56.25">
      <c r="A11" s="1" t="s">
        <v>15</v>
      </c>
      <c r="B11" s="76" t="s">
        <v>139</v>
      </c>
      <c r="C11" s="3"/>
      <c r="D11" s="3"/>
      <c r="E11" s="1"/>
      <c r="F11" s="1"/>
      <c r="G11" s="1"/>
      <c r="H11" s="1"/>
      <c r="I11" s="1"/>
      <c r="J11" s="1"/>
    </row>
    <row r="12" spans="1:10" ht="37.5">
      <c r="A12" s="1" t="s">
        <v>21</v>
      </c>
      <c r="B12" s="12" t="s">
        <v>135</v>
      </c>
      <c r="C12" s="3"/>
      <c r="D12" s="3"/>
      <c r="E12" s="1"/>
      <c r="F12" s="1"/>
      <c r="G12" s="1"/>
      <c r="H12" s="1"/>
      <c r="I12" s="1"/>
      <c r="J12" s="1"/>
    </row>
    <row r="13" spans="1:10" ht="1.5" customHeight="1">
      <c r="A13" s="1"/>
      <c r="B13" s="74"/>
      <c r="C13" s="3"/>
      <c r="D13" s="3"/>
      <c r="E13" s="29"/>
      <c r="F13" s="32"/>
      <c r="G13" s="32"/>
      <c r="H13" s="32"/>
      <c r="I13" s="32"/>
      <c r="J13" s="32"/>
    </row>
    <row r="14" spans="1:10" ht="63.75" customHeight="1">
      <c r="A14" s="1"/>
      <c r="B14" s="1" t="s">
        <v>26</v>
      </c>
      <c r="C14" s="3" t="s">
        <v>17</v>
      </c>
      <c r="D14" s="3">
        <v>0.02</v>
      </c>
      <c r="E14" s="29" t="s">
        <v>66</v>
      </c>
      <c r="F14" s="5">
        <v>16405</v>
      </c>
      <c r="G14" s="5">
        <v>16707</v>
      </c>
      <c r="H14" s="5">
        <v>16771</v>
      </c>
      <c r="I14" s="5">
        <v>16804</v>
      </c>
      <c r="J14" s="5">
        <v>16804</v>
      </c>
    </row>
    <row r="15" spans="1:10" ht="75">
      <c r="A15" s="1"/>
      <c r="B15" s="1" t="s">
        <v>25</v>
      </c>
      <c r="C15" s="3" t="s">
        <v>11</v>
      </c>
      <c r="D15" s="3">
        <v>0.02</v>
      </c>
      <c r="E15" s="3" t="s">
        <v>65</v>
      </c>
      <c r="F15" s="32">
        <v>27.2</v>
      </c>
      <c r="G15" s="32">
        <v>29</v>
      </c>
      <c r="H15" s="32">
        <v>29</v>
      </c>
      <c r="I15" s="32">
        <v>29</v>
      </c>
      <c r="J15" s="32">
        <v>29</v>
      </c>
    </row>
    <row r="16" spans="1:10" s="68" customFormat="1" ht="56.25">
      <c r="A16" s="12"/>
      <c r="B16" s="69" t="s">
        <v>126</v>
      </c>
      <c r="C16" s="70" t="s">
        <v>127</v>
      </c>
      <c r="D16" s="71">
        <v>0.02</v>
      </c>
      <c r="E16" s="72" t="s">
        <v>18</v>
      </c>
      <c r="F16" s="73">
        <v>0.35</v>
      </c>
      <c r="G16" s="73">
        <v>0.29</v>
      </c>
      <c r="H16" s="73">
        <v>0.29</v>
      </c>
      <c r="I16" s="73">
        <v>0.29</v>
      </c>
      <c r="J16" s="73">
        <v>0.3</v>
      </c>
    </row>
    <row r="17" spans="1:10" s="68" customFormat="1" ht="72" customHeight="1">
      <c r="A17" s="67"/>
      <c r="B17" s="69" t="s">
        <v>145</v>
      </c>
      <c r="C17" s="70" t="s">
        <v>12</v>
      </c>
      <c r="D17" s="71">
        <v>0.02</v>
      </c>
      <c r="E17" s="72" t="s">
        <v>13</v>
      </c>
      <c r="F17" s="14">
        <v>689</v>
      </c>
      <c r="G17" s="14">
        <v>701</v>
      </c>
      <c r="H17" s="14">
        <v>704</v>
      </c>
      <c r="I17" s="14">
        <v>705</v>
      </c>
      <c r="J17" s="14">
        <v>705</v>
      </c>
    </row>
    <row r="18" spans="1:10" ht="1.5" customHeight="1" hidden="1">
      <c r="A18" s="1" t="s">
        <v>52</v>
      </c>
      <c r="B18" s="1" t="s">
        <v>53</v>
      </c>
      <c r="C18" s="3"/>
      <c r="D18" s="3"/>
      <c r="E18" s="1"/>
      <c r="F18" s="1"/>
      <c r="G18" s="1"/>
      <c r="H18" s="1"/>
      <c r="I18" s="1"/>
      <c r="J18" s="1"/>
    </row>
    <row r="19" spans="1:10" ht="1.5" customHeight="1" hidden="1">
      <c r="A19" s="1"/>
      <c r="B19" s="1" t="s">
        <v>47</v>
      </c>
      <c r="C19" s="3" t="s">
        <v>11</v>
      </c>
      <c r="D19" s="3">
        <v>0.04</v>
      </c>
      <c r="E19" s="29" t="s">
        <v>18</v>
      </c>
      <c r="F19" s="34">
        <f>ПП2!E7</f>
        <v>36.1</v>
      </c>
      <c r="G19" s="34">
        <f>ПП2!F7</f>
        <v>37.1</v>
      </c>
      <c r="H19" s="34">
        <f>ПП2!G7</f>
        <v>38.1</v>
      </c>
      <c r="I19" s="34">
        <f>ПП2!H7</f>
        <v>38.1</v>
      </c>
      <c r="J19" s="34">
        <f>ПП2!I7</f>
        <v>39.2</v>
      </c>
    </row>
    <row r="20" spans="1:10" ht="56.25" hidden="1">
      <c r="A20" s="1"/>
      <c r="B20" s="1" t="s">
        <v>48</v>
      </c>
      <c r="C20" s="3" t="s">
        <v>11</v>
      </c>
      <c r="D20" s="3">
        <v>0.03</v>
      </c>
      <c r="E20" s="29" t="s">
        <v>18</v>
      </c>
      <c r="F20" s="34">
        <f>ПП2!E8</f>
        <v>0</v>
      </c>
      <c r="G20" s="34">
        <f>ПП2!F8</f>
        <v>0</v>
      </c>
      <c r="H20" s="34">
        <f>ПП2!G8</f>
        <v>0</v>
      </c>
      <c r="I20" s="34">
        <f>ПП2!H8</f>
        <v>0</v>
      </c>
      <c r="J20" s="34"/>
    </row>
    <row r="21" spans="1:10" ht="56.25" hidden="1">
      <c r="A21" s="1"/>
      <c r="B21" s="1" t="s">
        <v>114</v>
      </c>
      <c r="C21" s="19" t="s">
        <v>112</v>
      </c>
      <c r="D21" s="3">
        <v>0.03</v>
      </c>
      <c r="E21" s="29" t="s">
        <v>113</v>
      </c>
      <c r="F21" s="34">
        <f>ПП2!E9</f>
        <v>0</v>
      </c>
      <c r="G21" s="34">
        <f>ПП2!F9</f>
        <v>0</v>
      </c>
      <c r="H21" s="34">
        <f>ПП2!G9</f>
        <v>0</v>
      </c>
      <c r="I21" s="34">
        <f>ПП2!H9</f>
        <v>70</v>
      </c>
      <c r="J21" s="34">
        <f>ПП2!I9</f>
        <v>0</v>
      </c>
    </row>
    <row r="22" spans="1:10" ht="18.75" hidden="1">
      <c r="A22" s="1"/>
      <c r="B22" s="1"/>
      <c r="C22" s="3"/>
      <c r="D22" s="3"/>
      <c r="E22" s="29"/>
      <c r="F22" s="34"/>
      <c r="G22" s="34"/>
      <c r="H22" s="34">
        <f>ПП2!G10</f>
        <v>200</v>
      </c>
      <c r="I22" s="34">
        <f>ПП2!H10</f>
        <v>250</v>
      </c>
      <c r="J22" s="34">
        <f>ПП2!I10</f>
        <v>290</v>
      </c>
    </row>
    <row r="23" spans="1:10" ht="37.5">
      <c r="A23" s="1" t="s">
        <v>52</v>
      </c>
      <c r="B23" s="77" t="s">
        <v>93</v>
      </c>
      <c r="C23" s="3"/>
      <c r="D23" s="3"/>
      <c r="E23" s="29"/>
      <c r="F23" s="32"/>
      <c r="G23" s="32"/>
      <c r="H23" s="32"/>
      <c r="I23" s="32"/>
      <c r="J23" s="32"/>
    </row>
    <row r="24" spans="1:10" ht="90" customHeight="1">
      <c r="A24" s="1"/>
      <c r="B24" s="1" t="s">
        <v>146</v>
      </c>
      <c r="C24" s="3" t="s">
        <v>11</v>
      </c>
      <c r="D24" s="35">
        <v>0.02</v>
      </c>
      <c r="E24" s="29" t="s">
        <v>144</v>
      </c>
      <c r="F24" s="36">
        <v>53</v>
      </c>
      <c r="G24" s="36">
        <v>63</v>
      </c>
      <c r="H24" s="36">
        <v>70</v>
      </c>
      <c r="I24" s="36">
        <f>ПП3!H7</f>
        <v>79</v>
      </c>
      <c r="J24" s="37">
        <v>100</v>
      </c>
    </row>
    <row r="25" spans="1:10" s="39" customFormat="1" ht="90" customHeight="1">
      <c r="A25" s="38"/>
      <c r="B25" s="18" t="s">
        <v>142</v>
      </c>
      <c r="C25" s="35" t="s">
        <v>11</v>
      </c>
      <c r="D25" s="35">
        <v>0.02</v>
      </c>
      <c r="E25" s="29" t="s">
        <v>143</v>
      </c>
      <c r="F25" s="36">
        <v>0</v>
      </c>
      <c r="G25" s="36">
        <v>25</v>
      </c>
      <c r="H25" s="36">
        <v>40</v>
      </c>
      <c r="I25" s="36">
        <v>50</v>
      </c>
      <c r="J25" s="37">
        <v>61</v>
      </c>
    </row>
    <row r="26" spans="1:10" s="39" customFormat="1" ht="87.75" customHeight="1" hidden="1">
      <c r="A26" s="38"/>
      <c r="B26" s="18"/>
      <c r="C26" s="35"/>
      <c r="D26" s="35"/>
      <c r="E26" s="29"/>
      <c r="F26" s="36"/>
      <c r="G26" s="36"/>
      <c r="H26" s="36"/>
      <c r="I26" s="36"/>
      <c r="J26" s="37"/>
    </row>
    <row r="27" spans="1:10" s="39" customFormat="1" ht="18.75" hidden="1">
      <c r="A27" s="38"/>
      <c r="B27" s="38"/>
      <c r="C27" s="3"/>
      <c r="D27" s="35"/>
      <c r="E27" s="29"/>
      <c r="F27" s="40"/>
      <c r="G27" s="40"/>
      <c r="H27" s="40"/>
      <c r="I27" s="40"/>
      <c r="J27" s="40"/>
    </row>
    <row r="28" spans="1:10" s="39" customFormat="1" ht="18.75" hidden="1">
      <c r="A28" s="38"/>
      <c r="B28" s="38"/>
      <c r="C28" s="3"/>
      <c r="D28" s="35"/>
      <c r="E28" s="29"/>
      <c r="F28" s="40"/>
      <c r="G28" s="40"/>
      <c r="H28" s="40"/>
      <c r="I28" s="40"/>
      <c r="J28" s="40"/>
    </row>
    <row r="29" spans="1:10" s="39" customFormat="1" ht="66" customHeight="1" hidden="1">
      <c r="A29" s="38"/>
      <c r="B29" s="38"/>
      <c r="C29" s="3"/>
      <c r="D29" s="35"/>
      <c r="E29" s="29"/>
      <c r="F29" s="40"/>
      <c r="G29" s="40"/>
      <c r="H29" s="40"/>
      <c r="I29" s="40"/>
      <c r="J29" s="40"/>
    </row>
    <row r="30" spans="1:10" ht="90" customHeight="1">
      <c r="A30" s="1" t="s">
        <v>80</v>
      </c>
      <c r="B30" s="76" t="s">
        <v>54</v>
      </c>
      <c r="C30" s="3"/>
      <c r="D30" s="3"/>
      <c r="E30" s="1"/>
      <c r="F30" s="1"/>
      <c r="G30" s="1"/>
      <c r="H30" s="1"/>
      <c r="I30" s="1"/>
      <c r="J30" s="1"/>
    </row>
    <row r="31" spans="1:10" ht="50.25" customHeight="1">
      <c r="A31" s="1" t="s">
        <v>94</v>
      </c>
      <c r="B31" s="1" t="s">
        <v>132</v>
      </c>
      <c r="C31" s="3"/>
      <c r="D31" s="3"/>
      <c r="E31" s="1"/>
      <c r="F31" s="1"/>
      <c r="G31" s="1"/>
      <c r="H31" s="1"/>
      <c r="I31" s="1"/>
      <c r="J31" s="1"/>
    </row>
    <row r="32" spans="1:15" ht="18.75" hidden="1">
      <c r="A32" s="1"/>
      <c r="B32" s="75"/>
      <c r="C32" s="3"/>
      <c r="D32" s="3"/>
      <c r="E32" s="29"/>
      <c r="F32" s="41"/>
      <c r="G32" s="5"/>
      <c r="H32" s="5"/>
      <c r="I32" s="5"/>
      <c r="J32" s="5"/>
      <c r="K32" s="88" t="s">
        <v>116</v>
      </c>
      <c r="L32" s="89"/>
      <c r="M32" s="89"/>
      <c r="N32" s="89"/>
      <c r="O32" s="89"/>
    </row>
    <row r="33" spans="1:15" ht="18.75" hidden="1">
      <c r="A33" s="1"/>
      <c r="B33" s="1"/>
      <c r="C33" s="3"/>
      <c r="D33" s="3"/>
      <c r="E33" s="29"/>
      <c r="F33" s="41"/>
      <c r="G33" s="5"/>
      <c r="H33" s="5"/>
      <c r="I33" s="5"/>
      <c r="J33" s="5"/>
      <c r="K33" s="88" t="s">
        <v>116</v>
      </c>
      <c r="L33" s="89"/>
      <c r="M33" s="89"/>
      <c r="N33" s="89"/>
      <c r="O33" s="89"/>
    </row>
    <row r="34" spans="1:10" ht="75">
      <c r="A34" s="1"/>
      <c r="B34" s="78" t="s">
        <v>141</v>
      </c>
      <c r="C34" s="3" t="s">
        <v>12</v>
      </c>
      <c r="D34" s="3">
        <v>0.04</v>
      </c>
      <c r="E34" s="29" t="s">
        <v>18</v>
      </c>
      <c r="F34" s="5">
        <v>12</v>
      </c>
      <c r="G34" s="5">
        <v>12.1</v>
      </c>
      <c r="H34" s="5">
        <v>12.1</v>
      </c>
      <c r="I34" s="5">
        <v>12.1</v>
      </c>
      <c r="J34" s="5">
        <v>12.1</v>
      </c>
    </row>
    <row r="35" spans="1:10" ht="56.25">
      <c r="A35" s="1"/>
      <c r="B35" s="1" t="s">
        <v>33</v>
      </c>
      <c r="C35" s="3" t="s">
        <v>34</v>
      </c>
      <c r="D35" s="3">
        <v>0.04</v>
      </c>
      <c r="E35" s="29" t="s">
        <v>67</v>
      </c>
      <c r="F35" s="42">
        <v>11</v>
      </c>
      <c r="G35" s="42">
        <v>11</v>
      </c>
      <c r="H35" s="42">
        <v>11.06</v>
      </c>
      <c r="I35" s="42">
        <v>11.12</v>
      </c>
      <c r="J35" s="42">
        <v>11.16</v>
      </c>
    </row>
    <row r="36" spans="1:10" ht="56.25">
      <c r="A36" s="1"/>
      <c r="B36" s="79" t="s">
        <v>35</v>
      </c>
      <c r="C36" s="80" t="s">
        <v>12</v>
      </c>
      <c r="D36" s="80">
        <v>0.04</v>
      </c>
      <c r="E36" s="81" t="s">
        <v>67</v>
      </c>
      <c r="F36" s="82">
        <v>4191</v>
      </c>
      <c r="G36" s="82">
        <v>4196</v>
      </c>
      <c r="H36" s="82">
        <v>4202</v>
      </c>
      <c r="I36" s="82">
        <v>4206</v>
      </c>
      <c r="J36" s="82">
        <v>4211</v>
      </c>
    </row>
    <row r="37" spans="1:10" ht="56.25">
      <c r="A37" s="1"/>
      <c r="B37" s="1" t="s">
        <v>63</v>
      </c>
      <c r="C37" s="3" t="s">
        <v>64</v>
      </c>
      <c r="D37" s="3">
        <v>0.02</v>
      </c>
      <c r="E37" s="29" t="s">
        <v>67</v>
      </c>
      <c r="F37" s="42">
        <v>2630</v>
      </c>
      <c r="G37" s="42">
        <v>2638</v>
      </c>
      <c r="H37" s="42">
        <v>2646</v>
      </c>
      <c r="I37" s="42">
        <v>2684</v>
      </c>
      <c r="J37" s="42">
        <v>2733</v>
      </c>
    </row>
    <row r="38" spans="1:10" ht="75">
      <c r="A38" s="1"/>
      <c r="B38" s="1" t="s">
        <v>56</v>
      </c>
      <c r="C38" s="3" t="s">
        <v>34</v>
      </c>
      <c r="D38" s="3">
        <v>0.03</v>
      </c>
      <c r="E38" s="29" t="s">
        <v>32</v>
      </c>
      <c r="F38" s="5">
        <v>6</v>
      </c>
      <c r="G38" s="5">
        <v>10</v>
      </c>
      <c r="H38" s="5">
        <v>6</v>
      </c>
      <c r="I38" s="5">
        <v>6</v>
      </c>
      <c r="J38" s="5">
        <v>6</v>
      </c>
    </row>
    <row r="39" spans="1:10" s="22" customFormat="1" ht="1.5" customHeight="1" hidden="1">
      <c r="A39" s="35"/>
      <c r="B39" s="38" t="s">
        <v>121</v>
      </c>
      <c r="C39" s="35" t="s">
        <v>122</v>
      </c>
      <c r="D39" s="35">
        <v>0.02</v>
      </c>
      <c r="E39" s="29" t="s">
        <v>18</v>
      </c>
      <c r="F39" s="43">
        <f>ПП4!E14</f>
        <v>0</v>
      </c>
      <c r="G39" s="41">
        <f>ПП4!F14</f>
        <v>23</v>
      </c>
      <c r="H39" s="41">
        <f>ПП4!G14</f>
        <v>41</v>
      </c>
      <c r="I39" s="41">
        <f>ПП4!H14</f>
        <v>64</v>
      </c>
      <c r="J39" s="41">
        <f>ПП4!I14</f>
        <v>82</v>
      </c>
    </row>
    <row r="40" spans="1:10" s="22" customFormat="1" ht="75">
      <c r="A40" s="35"/>
      <c r="B40" s="79" t="s">
        <v>123</v>
      </c>
      <c r="C40" s="80" t="s">
        <v>124</v>
      </c>
      <c r="D40" s="80">
        <v>0.02</v>
      </c>
      <c r="E40" s="81" t="s">
        <v>18</v>
      </c>
      <c r="F40" s="83">
        <v>11.88</v>
      </c>
      <c r="G40" s="83">
        <v>0.73</v>
      </c>
      <c r="H40" s="83">
        <v>0.83</v>
      </c>
      <c r="I40" s="83">
        <v>0.52</v>
      </c>
      <c r="J40" s="83">
        <v>0.11</v>
      </c>
    </row>
    <row r="41" spans="1:10" s="22" customFormat="1" ht="75" hidden="1">
      <c r="A41" s="35"/>
      <c r="B41" s="38" t="s">
        <v>125</v>
      </c>
      <c r="C41" s="35" t="s">
        <v>124</v>
      </c>
      <c r="D41" s="35">
        <v>0.02</v>
      </c>
      <c r="E41" s="29" t="s">
        <v>18</v>
      </c>
      <c r="F41" s="44">
        <f>ПП4!E16</f>
        <v>4.89</v>
      </c>
      <c r="G41" s="44">
        <f>ПП4!F16</f>
        <v>0.99</v>
      </c>
      <c r="H41" s="44">
        <f>ПП4!G16</f>
        <v>0.69</v>
      </c>
      <c r="I41" s="44">
        <f>ПП4!H16</f>
        <v>1.33</v>
      </c>
      <c r="J41" s="44">
        <f>ПП4!I16</f>
        <v>0.88</v>
      </c>
    </row>
    <row r="42" spans="1:10" ht="56.25">
      <c r="A42" s="1" t="s">
        <v>95</v>
      </c>
      <c r="B42" s="76" t="s">
        <v>55</v>
      </c>
      <c r="C42" s="3"/>
      <c r="D42" s="3"/>
      <c r="E42" s="1"/>
      <c r="F42" s="1"/>
      <c r="G42" s="1"/>
      <c r="H42" s="1"/>
      <c r="I42" s="1"/>
      <c r="J42" s="1"/>
    </row>
    <row r="43" spans="1:10" ht="56.25">
      <c r="A43" s="1" t="s">
        <v>96</v>
      </c>
      <c r="B43" s="84" t="s">
        <v>102</v>
      </c>
      <c r="C43" s="3"/>
      <c r="D43" s="3"/>
      <c r="E43" s="1"/>
      <c r="F43" s="1"/>
      <c r="G43" s="1"/>
      <c r="H43" s="1"/>
      <c r="I43" s="1"/>
      <c r="J43" s="1"/>
    </row>
    <row r="44" spans="1:10" s="22" customFormat="1" ht="66" customHeight="1">
      <c r="A44" s="38"/>
      <c r="B44" s="38" t="str">
        <f>ПП5!B7</f>
        <v>Доля детей, привлекаемых к участию в творческих мероприятиях, в общем числе детей</v>
      </c>
      <c r="C44" s="35" t="s">
        <v>11</v>
      </c>
      <c r="D44" s="35">
        <v>0.03</v>
      </c>
      <c r="E44" s="29" t="s">
        <v>18</v>
      </c>
      <c r="F44" s="41">
        <v>42.9</v>
      </c>
      <c r="G44" s="41">
        <v>43</v>
      </c>
      <c r="H44" s="41">
        <v>43.1</v>
      </c>
      <c r="I44" s="41">
        <v>43.8</v>
      </c>
      <c r="J44" s="41">
        <v>44.5</v>
      </c>
    </row>
    <row r="45" spans="1:10" ht="93.75">
      <c r="A45" s="1"/>
      <c r="B45" s="1" t="s">
        <v>41</v>
      </c>
      <c r="C45" s="3" t="s">
        <v>12</v>
      </c>
      <c r="D45" s="3">
        <v>0.04</v>
      </c>
      <c r="E45" s="29" t="s">
        <v>32</v>
      </c>
      <c r="F45" s="42">
        <v>53</v>
      </c>
      <c r="G45" s="42">
        <v>54</v>
      </c>
      <c r="H45" s="42">
        <v>55</v>
      </c>
      <c r="I45" s="42">
        <v>56</v>
      </c>
      <c r="J45" s="42">
        <v>57</v>
      </c>
    </row>
    <row r="46" spans="1:10" ht="37.5">
      <c r="A46" s="1"/>
      <c r="B46" s="1" t="s">
        <v>42</v>
      </c>
      <c r="C46" s="3" t="s">
        <v>12</v>
      </c>
      <c r="D46" s="3">
        <v>0.03</v>
      </c>
      <c r="E46" s="29" t="s">
        <v>32</v>
      </c>
      <c r="F46" s="42">
        <v>3</v>
      </c>
      <c r="G46" s="42">
        <v>2</v>
      </c>
      <c r="H46" s="42">
        <v>3</v>
      </c>
      <c r="I46" s="42">
        <v>4</v>
      </c>
      <c r="J46" s="42">
        <v>5</v>
      </c>
    </row>
    <row r="47" spans="1:10" ht="54" customHeight="1">
      <c r="A47" s="1"/>
      <c r="B47" s="1" t="s">
        <v>43</v>
      </c>
      <c r="C47" s="3" t="s">
        <v>11</v>
      </c>
      <c r="D47" s="3">
        <v>0.03</v>
      </c>
      <c r="E47" s="29" t="s">
        <v>18</v>
      </c>
      <c r="F47" s="42">
        <v>0</v>
      </c>
      <c r="G47" s="42">
        <v>50</v>
      </c>
      <c r="H47" s="42">
        <v>100</v>
      </c>
      <c r="I47" s="42">
        <v>100</v>
      </c>
      <c r="J47" s="42">
        <v>100</v>
      </c>
    </row>
    <row r="48" spans="1:10" ht="56.25" hidden="1">
      <c r="A48" s="1"/>
      <c r="B48" s="1" t="s">
        <v>44</v>
      </c>
      <c r="C48" s="3" t="s">
        <v>11</v>
      </c>
      <c r="D48" s="3">
        <v>0.03</v>
      </c>
      <c r="E48" s="29" t="s">
        <v>18</v>
      </c>
      <c r="F48" s="42">
        <f>ПП5!E11</f>
        <v>71.4</v>
      </c>
      <c r="G48" s="42">
        <f>ПП5!F11</f>
        <v>78.6</v>
      </c>
      <c r="H48" s="42">
        <f>ПП5!G11</f>
        <v>85.7</v>
      </c>
      <c r="I48" s="42">
        <f>ПП5!H11</f>
        <v>85.7</v>
      </c>
      <c r="J48" s="42">
        <f>ПП5!I11</f>
        <v>92.9</v>
      </c>
    </row>
    <row r="49" spans="1:10" ht="56.25">
      <c r="A49" s="1"/>
      <c r="B49" s="1" t="s">
        <v>45</v>
      </c>
      <c r="C49" s="3" t="s">
        <v>11</v>
      </c>
      <c r="D49" s="3">
        <v>0.03</v>
      </c>
      <c r="E49" s="29" t="s">
        <v>18</v>
      </c>
      <c r="F49" s="42">
        <f>ПП5!E12</f>
        <v>29.5</v>
      </c>
      <c r="G49" s="42">
        <v>39.2</v>
      </c>
      <c r="H49" s="42">
        <v>46.4</v>
      </c>
      <c r="I49" s="42">
        <v>64.2</v>
      </c>
      <c r="J49" s="42">
        <v>82.1</v>
      </c>
    </row>
    <row r="50" spans="1:10" ht="72.75" customHeight="1">
      <c r="A50" s="1"/>
      <c r="B50" s="1" t="s">
        <v>61</v>
      </c>
      <c r="C50" s="3" t="s">
        <v>62</v>
      </c>
      <c r="D50" s="3">
        <v>0.04</v>
      </c>
      <c r="E50" s="29" t="s">
        <v>13</v>
      </c>
      <c r="F50" s="42">
        <v>4300</v>
      </c>
      <c r="G50" s="42">
        <v>6000</v>
      </c>
      <c r="H50" s="42">
        <v>12000</v>
      </c>
      <c r="I50" s="42">
        <v>18000</v>
      </c>
      <c r="J50" s="42">
        <v>24000</v>
      </c>
    </row>
    <row r="51" spans="1:10" ht="146.25" customHeight="1" hidden="1">
      <c r="A51" s="1"/>
      <c r="B51" s="1" t="s">
        <v>46</v>
      </c>
      <c r="C51" s="3" t="s">
        <v>12</v>
      </c>
      <c r="D51" s="3">
        <v>0.02</v>
      </c>
      <c r="E51" s="29" t="s">
        <v>32</v>
      </c>
      <c r="F51" s="5">
        <f>ПП5!E14</f>
        <v>103</v>
      </c>
      <c r="G51" s="5">
        <f>ПП5!F14</f>
        <v>103</v>
      </c>
      <c r="H51" s="5">
        <f>ПП5!G14</f>
        <v>103</v>
      </c>
      <c r="I51" s="5">
        <f>ПП5!H14</f>
        <v>103</v>
      </c>
      <c r="J51" s="5">
        <f>ПП5!I14</f>
        <v>103</v>
      </c>
    </row>
    <row r="52" spans="1:10" ht="151.5" customHeight="1">
      <c r="A52" s="1"/>
      <c r="B52" s="38" t="s">
        <v>103</v>
      </c>
      <c r="C52" s="35" t="s">
        <v>86</v>
      </c>
      <c r="D52" s="35">
        <v>0.02</v>
      </c>
      <c r="E52" s="35" t="s">
        <v>107</v>
      </c>
      <c r="F52" s="45">
        <f>ПП5!E15</f>
        <v>5</v>
      </c>
      <c r="G52" s="45">
        <f>ПП5!F15</f>
        <v>5</v>
      </c>
      <c r="H52" s="45">
        <f>ПП5!G15</f>
        <v>5</v>
      </c>
      <c r="I52" s="45">
        <f>ПП5!H15</f>
        <v>5</v>
      </c>
      <c r="J52" s="45">
        <f>ПП5!I15</f>
        <v>5</v>
      </c>
    </row>
    <row r="53" spans="1:10" ht="92.25" customHeight="1">
      <c r="A53" s="3"/>
      <c r="B53" s="38" t="s">
        <v>83</v>
      </c>
      <c r="C53" s="3" t="s">
        <v>86</v>
      </c>
      <c r="D53" s="3">
        <v>0.02</v>
      </c>
      <c r="E53" s="29" t="s">
        <v>88</v>
      </c>
      <c r="F53" s="5">
        <f>ПП5!E16</f>
        <v>5</v>
      </c>
      <c r="G53" s="5">
        <f>ПП5!F16</f>
        <v>5</v>
      </c>
      <c r="H53" s="5">
        <f>ПП5!G16</f>
        <v>5</v>
      </c>
      <c r="I53" s="5">
        <f>ПП5!H16</f>
        <v>5</v>
      </c>
      <c r="J53" s="5">
        <f>ПП5!I16</f>
        <v>5</v>
      </c>
    </row>
    <row r="54" spans="1:10" ht="112.5">
      <c r="A54" s="3"/>
      <c r="B54" s="38" t="s">
        <v>84</v>
      </c>
      <c r="C54" s="3" t="s">
        <v>86</v>
      </c>
      <c r="D54" s="3">
        <v>0.02</v>
      </c>
      <c r="E54" s="29" t="s">
        <v>105</v>
      </c>
      <c r="F54" s="5">
        <f>ПП5!E17</f>
        <v>5</v>
      </c>
      <c r="G54" s="5">
        <f>ПП5!F17</f>
        <v>5</v>
      </c>
      <c r="H54" s="5">
        <f>ПП5!G17</f>
        <v>5</v>
      </c>
      <c r="I54" s="5">
        <f>ПП5!H17</f>
        <v>5</v>
      </c>
      <c r="J54" s="5">
        <f>ПП5!I17</f>
        <v>5</v>
      </c>
    </row>
    <row r="55" spans="1:10" ht="112.5">
      <c r="A55" s="3"/>
      <c r="B55" s="38" t="s">
        <v>89</v>
      </c>
      <c r="C55" s="3" t="s">
        <v>86</v>
      </c>
      <c r="D55" s="3">
        <v>0.02</v>
      </c>
      <c r="E55" s="29" t="s">
        <v>106</v>
      </c>
      <c r="F55" s="5">
        <f>ПП5!E18</f>
        <v>5</v>
      </c>
      <c r="G55" s="5">
        <f>ПП5!F18</f>
        <v>5</v>
      </c>
      <c r="H55" s="5">
        <f>ПП5!G18</f>
        <v>5</v>
      </c>
      <c r="I55" s="5">
        <f>ПП5!H18</f>
        <v>5</v>
      </c>
      <c r="J55" s="5">
        <f>ПП5!I18</f>
        <v>5</v>
      </c>
    </row>
    <row r="56" spans="1:10" ht="56.25">
      <c r="A56" s="3"/>
      <c r="B56" s="38" t="s">
        <v>85</v>
      </c>
      <c r="C56" s="3" t="s">
        <v>86</v>
      </c>
      <c r="D56" s="3">
        <v>0.02</v>
      </c>
      <c r="E56" s="29" t="s">
        <v>87</v>
      </c>
      <c r="F56" s="5">
        <f>ПП5!E19</f>
        <v>5</v>
      </c>
      <c r="G56" s="5">
        <f>ПП5!F19</f>
        <v>5</v>
      </c>
      <c r="H56" s="5">
        <f>ПП5!G19</f>
        <v>5</v>
      </c>
      <c r="I56" s="5">
        <f>ПП5!H19</f>
        <v>5</v>
      </c>
      <c r="J56" s="5">
        <f>ПП5!I19</f>
        <v>5</v>
      </c>
    </row>
    <row r="57" spans="1:10" ht="18.75">
      <c r="A57" s="46"/>
      <c r="B57" s="46"/>
      <c r="C57" s="6"/>
      <c r="D57" s="6"/>
      <c r="E57" s="47"/>
      <c r="F57" s="48"/>
      <c r="G57" s="48"/>
      <c r="H57" s="48"/>
      <c r="I57" s="48"/>
      <c r="J57" s="48"/>
    </row>
    <row r="58" ht="18.75">
      <c r="D58" s="66">
        <v>1</v>
      </c>
    </row>
    <row r="59" ht="18.75">
      <c r="D59" s="66">
        <f>D51+D16+D17+D50+D49+D48+D47+D46+D45+D44+D38+D37+D36+D35+D34+D33+D32+D22+D20+D19+D15+D14+D13+D56+D55+D54+D53+D52+D26+D25+D24+D21+D41+D40+D39+D29+D28+D27</f>
        <v>0.8000000000000003</v>
      </c>
    </row>
    <row r="60" spans="1:9" s="22" customFormat="1" ht="18.75">
      <c r="A60" s="86" t="s">
        <v>148</v>
      </c>
      <c r="B60" s="86"/>
      <c r="C60" s="86"/>
      <c r="D60" s="86"/>
      <c r="E60" s="49"/>
      <c r="F60" s="49"/>
      <c r="G60" s="87" t="s">
        <v>149</v>
      </c>
      <c r="H60" s="87"/>
      <c r="I60" s="87"/>
    </row>
    <row r="62" spans="2:10" ht="56.25">
      <c r="B62" s="2" t="s">
        <v>57</v>
      </c>
      <c r="F62" s="2">
        <v>2842.4</v>
      </c>
      <c r="G62" s="2">
        <v>2856.1</v>
      </c>
      <c r="H62" s="2">
        <v>2872.4</v>
      </c>
      <c r="I62" s="2">
        <v>2890</v>
      </c>
      <c r="J62" s="2">
        <v>2889.8</v>
      </c>
    </row>
  </sheetData>
  <sheetProtection/>
  <autoFilter ref="A5:J60"/>
  <mergeCells count="7">
    <mergeCell ref="F1:J1"/>
    <mergeCell ref="A60:D60"/>
    <mergeCell ref="G60:I60"/>
    <mergeCell ref="K32:O32"/>
    <mergeCell ref="K33:O33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75" zoomScaleNormal="85" zoomScaleSheetLayoutView="75" zoomScalePageLayoutView="0" workbookViewId="0" topLeftCell="A1">
      <selection activeCell="K1" sqref="K1:P1"/>
    </sheetView>
  </sheetViews>
  <sheetFormatPr defaultColWidth="9.140625" defaultRowHeight="15"/>
  <cols>
    <col min="1" max="1" width="9.28125" style="0" bestFit="1" customWidth="1"/>
    <col min="2" max="2" width="47.7109375" style="0" customWidth="1"/>
    <col min="3" max="3" width="11.28125" style="0" customWidth="1"/>
    <col min="4" max="4" width="9.57421875" style="0" customWidth="1"/>
    <col min="5" max="8" width="9.421875" style="0" bestFit="1" customWidth="1"/>
    <col min="9" max="9" width="9.57421875" style="0" customWidth="1"/>
    <col min="10" max="10" width="9.421875" style="0" bestFit="1" customWidth="1"/>
    <col min="11" max="11" width="10.8515625" style="0" customWidth="1"/>
    <col min="12" max="12" width="11.28125" style="0" customWidth="1"/>
    <col min="13" max="16" width="9.421875" style="0" bestFit="1" customWidth="1"/>
  </cols>
  <sheetData>
    <row r="1" spans="1:16" ht="79.5" customHeight="1">
      <c r="A1" s="2"/>
      <c r="B1" s="2"/>
      <c r="C1" s="4"/>
      <c r="D1" s="85"/>
      <c r="E1" s="85"/>
      <c r="F1" s="85"/>
      <c r="G1" s="85"/>
      <c r="H1" s="85"/>
      <c r="K1" s="85" t="s">
        <v>156</v>
      </c>
      <c r="L1" s="85"/>
      <c r="M1" s="85"/>
      <c r="N1" s="85"/>
      <c r="O1" s="85"/>
      <c r="P1" s="85"/>
    </row>
    <row r="2" spans="1:14" ht="18.7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23.25" customHeight="1">
      <c r="A3" s="89" t="s">
        <v>82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4" ht="18.75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37.5" customHeight="1">
      <c r="A5" s="99"/>
      <c r="B5" s="99" t="s">
        <v>7</v>
      </c>
      <c r="C5" s="99" t="s">
        <v>20</v>
      </c>
      <c r="D5" s="99" t="s">
        <v>2</v>
      </c>
      <c r="E5" s="99" t="s">
        <v>3</v>
      </c>
      <c r="F5" s="99" t="s">
        <v>4</v>
      </c>
      <c r="G5" s="93" t="s">
        <v>78</v>
      </c>
      <c r="H5" s="95"/>
      <c r="I5" s="93" t="s">
        <v>79</v>
      </c>
      <c r="J5" s="94"/>
      <c r="K5" s="94"/>
      <c r="L5" s="94"/>
      <c r="M5" s="94"/>
      <c r="N5" s="94"/>
      <c r="O5" s="94"/>
      <c r="P5" s="95"/>
    </row>
    <row r="6" spans="1:16" ht="37.5">
      <c r="A6" s="100"/>
      <c r="B6" s="100"/>
      <c r="C6" s="100"/>
      <c r="D6" s="100"/>
      <c r="E6" s="100"/>
      <c r="F6" s="100"/>
      <c r="G6" s="3" t="s">
        <v>5</v>
      </c>
      <c r="H6" s="3" t="s">
        <v>6</v>
      </c>
      <c r="I6" s="3" t="s">
        <v>70</v>
      </c>
      <c r="J6" s="3" t="s">
        <v>71</v>
      </c>
      <c r="K6" s="3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</row>
    <row r="7" spans="1:16" ht="18.75">
      <c r="A7" s="1">
        <v>1</v>
      </c>
      <c r="B7" s="98" t="s">
        <v>8</v>
      </c>
      <c r="C7" s="91"/>
      <c r="D7" s="91"/>
      <c r="E7" s="91"/>
      <c r="F7" s="91"/>
      <c r="G7" s="91"/>
      <c r="H7" s="92"/>
      <c r="I7" s="1"/>
      <c r="J7" s="1"/>
      <c r="K7" s="1"/>
      <c r="L7" s="1"/>
      <c r="M7" s="1"/>
      <c r="N7" s="1"/>
      <c r="O7" s="1"/>
      <c r="P7" s="1"/>
    </row>
    <row r="8" spans="1:16" ht="92.25" customHeight="1">
      <c r="A8" s="3" t="s">
        <v>15</v>
      </c>
      <c r="B8" s="1" t="s">
        <v>10</v>
      </c>
      <c r="C8" s="3" t="s">
        <v>11</v>
      </c>
      <c r="D8" s="12">
        <f>'ГП-прил.1'!F7</f>
        <v>320.23</v>
      </c>
      <c r="E8" s="12">
        <f>'ГП-прил.1'!G7</f>
        <v>323.91</v>
      </c>
      <c r="F8" s="12">
        <f>'ГП-прил.1'!H7</f>
        <v>327.63</v>
      </c>
      <c r="G8" s="12">
        <f>'ГП-прил.1'!I7</f>
        <v>330.16</v>
      </c>
      <c r="H8" s="12">
        <f>'ГП-прил.1'!J7</f>
        <v>330.52</v>
      </c>
      <c r="I8" s="13">
        <f>H8</f>
        <v>330.52</v>
      </c>
      <c r="J8" s="13">
        <f aca="true" t="shared" si="0" ref="J8:P8">I8</f>
        <v>330.52</v>
      </c>
      <c r="K8" s="13">
        <f t="shared" si="0"/>
        <v>330.52</v>
      </c>
      <c r="L8" s="13">
        <f t="shared" si="0"/>
        <v>330.52</v>
      </c>
      <c r="M8" s="13">
        <f t="shared" si="0"/>
        <v>330.52</v>
      </c>
      <c r="N8" s="13">
        <f t="shared" si="0"/>
        <v>330.52</v>
      </c>
      <c r="O8" s="13">
        <f t="shared" si="0"/>
        <v>330.52</v>
      </c>
      <c r="P8" s="13">
        <f t="shared" si="0"/>
        <v>330.52</v>
      </c>
    </row>
    <row r="9" spans="1:16" ht="0.75" customHeight="1">
      <c r="A9" s="3" t="s">
        <v>80</v>
      </c>
      <c r="B9" s="1" t="s">
        <v>16</v>
      </c>
      <c r="C9" s="3" t="s">
        <v>17</v>
      </c>
      <c r="D9" s="14">
        <f>'ГП-прил.1'!F8</f>
        <v>237</v>
      </c>
      <c r="E9" s="14">
        <f>'ГП-прил.1'!G8</f>
        <v>240</v>
      </c>
      <c r="F9" s="14">
        <f>'ГП-прил.1'!H8</f>
        <v>250</v>
      </c>
      <c r="G9" s="14">
        <f>'ГП-прил.1'!I8</f>
        <v>251</v>
      </c>
      <c r="H9" s="14">
        <f>'ГП-прил.1'!J8</f>
        <v>251</v>
      </c>
      <c r="I9" s="14">
        <f>H9</f>
        <v>251</v>
      </c>
      <c r="J9" s="14">
        <f aca="true" t="shared" si="1" ref="J9:P9">I9</f>
        <v>251</v>
      </c>
      <c r="K9" s="14">
        <f t="shared" si="1"/>
        <v>251</v>
      </c>
      <c r="L9" s="14">
        <f t="shared" si="1"/>
        <v>251</v>
      </c>
      <c r="M9" s="14">
        <f t="shared" si="1"/>
        <v>251</v>
      </c>
      <c r="N9" s="14">
        <f t="shared" si="1"/>
        <v>251</v>
      </c>
      <c r="O9" s="14">
        <f t="shared" si="1"/>
        <v>251</v>
      </c>
      <c r="P9" s="14">
        <f t="shared" si="1"/>
        <v>251</v>
      </c>
    </row>
    <row r="10" spans="1:16" ht="168.75" hidden="1">
      <c r="A10" s="3" t="s">
        <v>81</v>
      </c>
      <c r="B10" s="1" t="s">
        <v>19</v>
      </c>
      <c r="C10" s="3" t="s">
        <v>11</v>
      </c>
      <c r="D10" s="8">
        <f>'ГП-прил.1'!F9</f>
        <v>0</v>
      </c>
      <c r="E10" s="8">
        <f>'ГП-прил.1'!G9</f>
        <v>0</v>
      </c>
      <c r="F10" s="8">
        <f>'ГП-прил.1'!H9</f>
        <v>0</v>
      </c>
      <c r="G10" s="8">
        <f>'ГП-прил.1'!I9</f>
        <v>0</v>
      </c>
      <c r="H10" s="8" t="str">
        <f>'ГП-прил.1'!J9</f>
        <v>0.0</v>
      </c>
      <c r="I10" s="1" t="str">
        <f>H10</f>
        <v>0.0</v>
      </c>
      <c r="J10" s="1" t="str">
        <f aca="true" t="shared" si="2" ref="J10:P10">I10</f>
        <v>0.0</v>
      </c>
      <c r="K10" s="1" t="str">
        <f t="shared" si="2"/>
        <v>0.0</v>
      </c>
      <c r="L10" s="1" t="str">
        <f t="shared" si="2"/>
        <v>0.0</v>
      </c>
      <c r="M10" s="1" t="str">
        <f t="shared" si="2"/>
        <v>0.0</v>
      </c>
      <c r="N10" s="1" t="str">
        <f t="shared" si="2"/>
        <v>0.0</v>
      </c>
      <c r="O10" s="1" t="str">
        <f t="shared" si="2"/>
        <v>0.0</v>
      </c>
      <c r="P10" s="1" t="str">
        <f t="shared" si="2"/>
        <v>0.0</v>
      </c>
    </row>
    <row r="11" spans="1:16" ht="204" customHeight="1" hidden="1">
      <c r="A11" s="3" t="s">
        <v>117</v>
      </c>
      <c r="B11" s="1" t="str">
        <f>'ГП-прил.1'!B10</f>
        <v>Доля оцифрованных заголовков единиц хранения, переведенных в электронный формат программного комплекса «Архивный фонд» (создание электронных описей), в общем количестве единиц хранения, хранящихся в МКУ " Архив"
</v>
      </c>
      <c r="C11" s="3" t="s">
        <v>11</v>
      </c>
      <c r="D11" s="8" t="str">
        <f>'ГП-прил.1'!F10</f>
        <v>-</v>
      </c>
      <c r="E11" s="8">
        <f>'ГП-прил.1'!G10</f>
        <v>25</v>
      </c>
      <c r="F11" s="8">
        <f>'ГП-прил.1'!H10</f>
        <v>40</v>
      </c>
      <c r="G11" s="8">
        <f>'ГП-прил.1'!I10</f>
        <v>50</v>
      </c>
      <c r="H11" s="7">
        <f>'ГП-прил.1'!J10</f>
        <v>61</v>
      </c>
      <c r="I11" s="25">
        <f>'ГП-прил.1'!K10</f>
        <v>0</v>
      </c>
      <c r="J11" s="25">
        <f>'ГП-прил.1'!L10</f>
        <v>0</v>
      </c>
      <c r="K11" s="25">
        <f>'ГП-прил.1'!M10</f>
        <v>0</v>
      </c>
      <c r="L11" s="25">
        <f>'ГП-прил.1'!N10</f>
        <v>0</v>
      </c>
      <c r="M11" s="25">
        <f>'ГП-прил.1'!O10</f>
        <v>0</v>
      </c>
      <c r="N11" s="25">
        <f>'ГП-прил.1'!P10</f>
        <v>0</v>
      </c>
      <c r="O11" s="25">
        <f>'ГП-прил.1'!Q10</f>
        <v>0</v>
      </c>
      <c r="P11" s="25">
        <f>'ГП-прил.1'!R10</f>
        <v>0</v>
      </c>
    </row>
    <row r="13" spans="1:15" s="10" customFormat="1" ht="18.75">
      <c r="A13" s="96" t="s">
        <v>155</v>
      </c>
      <c r="B13" s="96"/>
      <c r="C13" s="96"/>
      <c r="D13" s="96"/>
      <c r="E13" s="9"/>
      <c r="F13" s="9"/>
      <c r="G13" s="97"/>
      <c r="H13" s="97"/>
      <c r="I13" s="97"/>
      <c r="J13" s="97"/>
      <c r="K13" s="97"/>
      <c r="L13" s="97"/>
      <c r="M13" s="97" t="s">
        <v>149</v>
      </c>
      <c r="N13" s="97"/>
      <c r="O13" s="97"/>
    </row>
    <row r="22" ht="138.75" customHeight="1"/>
    <row r="24" ht="78.75" customHeight="1"/>
    <row r="36" ht="151.5" customHeight="1"/>
    <row r="42" ht="61.5" customHeight="1"/>
    <row r="46" ht="99.75" customHeight="1"/>
    <row r="47" ht="114.75" customHeight="1"/>
    <row r="50" ht="15">
      <c r="D50" s="24"/>
    </row>
    <row r="51" ht="15">
      <c r="D51" s="24"/>
    </row>
  </sheetData>
  <sheetProtection/>
  <mergeCells count="16">
    <mergeCell ref="F5:F6"/>
    <mergeCell ref="G5:H5"/>
    <mergeCell ref="B5:B6"/>
    <mergeCell ref="C5:C6"/>
    <mergeCell ref="D5:D6"/>
    <mergeCell ref="E5:E6"/>
    <mergeCell ref="I5:P5"/>
    <mergeCell ref="A3:P3"/>
    <mergeCell ref="K1:P1"/>
    <mergeCell ref="A13:D13"/>
    <mergeCell ref="G13:I13"/>
    <mergeCell ref="J13:L13"/>
    <mergeCell ref="M13:O13"/>
    <mergeCell ref="D1:H1"/>
    <mergeCell ref="B7:H7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5"/>
  <sheetViews>
    <sheetView view="pageBreakPreview" zoomScale="60" zoomScaleNormal="70" zoomScalePageLayoutView="0" workbookViewId="0" topLeftCell="A14">
      <selection activeCell="B11" sqref="B11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4.0039062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ht="101.25" customHeight="1" hidden="1">
      <c r="E1" s="85" t="s">
        <v>152</v>
      </c>
      <c r="F1" s="85"/>
      <c r="G1" s="85"/>
      <c r="H1" s="85"/>
      <c r="I1" s="85"/>
    </row>
    <row r="2" ht="7.5" customHeight="1" hidden="1"/>
    <row r="3" spans="1:9" ht="18.75" hidden="1">
      <c r="A3" s="89" t="s">
        <v>133</v>
      </c>
      <c r="B3" s="89"/>
      <c r="C3" s="89"/>
      <c r="D3" s="89"/>
      <c r="E3" s="89"/>
      <c r="F3" s="89"/>
      <c r="G3" s="89"/>
      <c r="H3" s="89"/>
      <c r="I3" s="89"/>
    </row>
    <row r="4" ht="18.75" hidden="1"/>
    <row r="5" spans="1:9" ht="59.25" customHeight="1" hidden="1">
      <c r="A5" s="1"/>
      <c r="B5" s="3" t="s">
        <v>7</v>
      </c>
      <c r="C5" s="3" t="s">
        <v>20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ht="22.5" customHeight="1" hidden="1">
      <c r="A6" s="1"/>
      <c r="B6" s="98" t="s">
        <v>22</v>
      </c>
      <c r="C6" s="91"/>
      <c r="D6" s="91"/>
      <c r="E6" s="91"/>
      <c r="F6" s="91"/>
      <c r="G6" s="91"/>
      <c r="H6" s="91"/>
      <c r="I6" s="92"/>
    </row>
    <row r="7" spans="1:10" ht="195" customHeight="1" hidden="1">
      <c r="A7" s="3" t="s">
        <v>9</v>
      </c>
      <c r="B7" s="1" t="s">
        <v>23</v>
      </c>
      <c r="C7" s="3" t="s">
        <v>11</v>
      </c>
      <c r="D7" s="29" t="s">
        <v>18</v>
      </c>
      <c r="E7" s="50">
        <v>0.15</v>
      </c>
      <c r="F7" s="50">
        <v>8.02</v>
      </c>
      <c r="G7" s="50">
        <v>10.89</v>
      </c>
      <c r="H7" s="50">
        <v>12.22</v>
      </c>
      <c r="I7" s="50">
        <v>13.92</v>
      </c>
      <c r="J7" s="2" t="s">
        <v>60</v>
      </c>
    </row>
    <row r="8" spans="1:9" ht="75" hidden="1">
      <c r="A8" s="3" t="s">
        <v>24</v>
      </c>
      <c r="B8" s="1" t="s">
        <v>26</v>
      </c>
      <c r="C8" s="3" t="s">
        <v>17</v>
      </c>
      <c r="D8" s="29" t="s">
        <v>66</v>
      </c>
      <c r="E8" s="11">
        <f>31001.54*1000/'ГП-прил.1'!F62</f>
        <v>10906.818181818182</v>
      </c>
      <c r="F8" s="11">
        <f>30408.36*1000/'ГП-прил.1'!G62</f>
        <v>10646.81208641154</v>
      </c>
      <c r="G8" s="11">
        <f>30508.52*1000/'ГП-прил.1'!H62</f>
        <v>10621.264447848489</v>
      </c>
      <c r="H8" s="11">
        <f>30609.73*1000/'ГП-прил.1'!I62</f>
        <v>10591.602076124567</v>
      </c>
      <c r="I8" s="11">
        <f>30662.72*1000/'ГП-прил.1'!J62</f>
        <v>10610.672018824831</v>
      </c>
    </row>
    <row r="9" spans="1:10" ht="77.25" customHeight="1" hidden="1">
      <c r="A9" s="3" t="s">
        <v>27</v>
      </c>
      <c r="B9" s="1" t="s">
        <v>25</v>
      </c>
      <c r="C9" s="3" t="s">
        <v>11</v>
      </c>
      <c r="D9" s="3" t="s">
        <v>65</v>
      </c>
      <c r="E9" s="31">
        <v>14</v>
      </c>
      <c r="F9" s="31">
        <v>14.2</v>
      </c>
      <c r="G9" s="45">
        <v>15</v>
      </c>
      <c r="H9" s="45">
        <v>15</v>
      </c>
      <c r="I9" s="45">
        <v>15</v>
      </c>
      <c r="J9" s="2" t="s">
        <v>60</v>
      </c>
    </row>
    <row r="10" spans="1:10" s="22" customFormat="1" ht="75" hidden="1">
      <c r="A10" s="35" t="s">
        <v>36</v>
      </c>
      <c r="B10" s="38" t="s">
        <v>126</v>
      </c>
      <c r="C10" s="35" t="s">
        <v>127</v>
      </c>
      <c r="D10" s="29" t="s">
        <v>18</v>
      </c>
      <c r="E10" s="50">
        <v>0.62</v>
      </c>
      <c r="F10" s="50">
        <v>0.61</v>
      </c>
      <c r="G10" s="50">
        <v>0.62</v>
      </c>
      <c r="H10" s="50">
        <v>0.63</v>
      </c>
      <c r="I10" s="50">
        <v>0.63</v>
      </c>
      <c r="J10" s="22" t="s">
        <v>60</v>
      </c>
    </row>
    <row r="11" spans="1:9" s="33" customFormat="1" ht="75" hidden="1">
      <c r="A11" s="60" t="s">
        <v>37</v>
      </c>
      <c r="B11" s="61" t="s">
        <v>153</v>
      </c>
      <c r="C11" s="60" t="s">
        <v>12</v>
      </c>
      <c r="D11" s="62" t="s">
        <v>13</v>
      </c>
      <c r="E11" s="63">
        <v>221</v>
      </c>
      <c r="F11" s="63">
        <v>212</v>
      </c>
      <c r="G11" s="63">
        <v>212</v>
      </c>
      <c r="H11" s="63">
        <v>212</v>
      </c>
      <c r="I11" s="63">
        <v>212</v>
      </c>
    </row>
    <row r="12" spans="1:9" s="22" customFormat="1" ht="18.75" hidden="1">
      <c r="A12" s="51"/>
      <c r="B12" s="52"/>
      <c r="C12" s="51"/>
      <c r="D12" s="47"/>
      <c r="E12" s="53"/>
      <c r="F12" s="53"/>
      <c r="G12" s="53"/>
      <c r="H12" s="53"/>
      <c r="I12" s="53"/>
    </row>
    <row r="13" spans="1:9" s="22" customFormat="1" ht="18.75" hidden="1">
      <c r="A13" s="86" t="s">
        <v>151</v>
      </c>
      <c r="B13" s="86"/>
      <c r="C13" s="86"/>
      <c r="D13" s="86"/>
      <c r="E13" s="49"/>
      <c r="F13" s="49"/>
      <c r="G13" s="87" t="s">
        <v>149</v>
      </c>
      <c r="H13" s="87"/>
      <c r="I13" s="87"/>
    </row>
    <row r="26" ht="138.75" customHeight="1"/>
    <row r="28" ht="78.75" customHeight="1"/>
    <row r="40" ht="151.5" customHeight="1"/>
    <row r="46" ht="61.5" customHeight="1"/>
    <row r="50" ht="99.75" customHeight="1"/>
    <row r="51" ht="114.75" customHeight="1"/>
    <row r="54" ht="18.75">
      <c r="D54" s="22"/>
    </row>
    <row r="55" ht="18.75">
      <c r="D55" s="22"/>
    </row>
  </sheetData>
  <sheetProtection/>
  <mergeCells count="5">
    <mergeCell ref="E1:I1"/>
    <mergeCell ref="A3:I3"/>
    <mergeCell ref="B6:I6"/>
    <mergeCell ref="A13:D13"/>
    <mergeCell ref="G13:I1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view="pageBreakPreview" zoomScale="60" zoomScaleNormal="70" zoomScalePageLayoutView="0" workbookViewId="0" topLeftCell="A65536">
      <selection activeCell="A1" sqref="A1:IV16384"/>
    </sheetView>
  </sheetViews>
  <sheetFormatPr defaultColWidth="9.140625" defaultRowHeight="15" zeroHeight="1"/>
  <cols>
    <col min="1" max="1" width="10.140625" style="15" customWidth="1"/>
    <col min="2" max="2" width="48.57421875" style="15" customWidth="1"/>
    <col min="3" max="3" width="11.140625" style="15" customWidth="1"/>
    <col min="4" max="4" width="64.7109375" style="15" customWidth="1"/>
    <col min="5" max="9" width="12.57421875" style="15" customWidth="1"/>
    <col min="10" max="16384" width="9.140625" style="15" customWidth="1"/>
  </cols>
  <sheetData>
    <row r="1" spans="5:9" ht="115.5" customHeight="1" hidden="1">
      <c r="E1" s="101" t="s">
        <v>129</v>
      </c>
      <c r="F1" s="101"/>
      <c r="G1" s="101"/>
      <c r="H1" s="101"/>
      <c r="I1" s="101"/>
    </row>
    <row r="2" ht="15.75" hidden="1"/>
    <row r="3" spans="1:9" ht="15.75" hidden="1">
      <c r="A3" s="102" t="s">
        <v>50</v>
      </c>
      <c r="B3" s="102"/>
      <c r="C3" s="102"/>
      <c r="D3" s="102"/>
      <c r="E3" s="102"/>
      <c r="F3" s="102"/>
      <c r="G3" s="102"/>
      <c r="H3" s="102"/>
      <c r="I3" s="102"/>
    </row>
    <row r="4" ht="15.75" hidden="1"/>
    <row r="5" spans="1:9" ht="59.25" customHeight="1" hidden="1">
      <c r="A5" s="18"/>
      <c r="B5" s="19" t="s">
        <v>7</v>
      </c>
      <c r="C5" s="19" t="s">
        <v>20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</row>
    <row r="6" spans="1:9" ht="22.5" customHeight="1" hidden="1">
      <c r="A6" s="18"/>
      <c r="B6" s="103" t="s">
        <v>22</v>
      </c>
      <c r="C6" s="103"/>
      <c r="D6" s="103"/>
      <c r="E6" s="103"/>
      <c r="F6" s="103"/>
      <c r="G6" s="103"/>
      <c r="H6" s="103"/>
      <c r="I6" s="103"/>
    </row>
    <row r="7" spans="1:9" ht="102" customHeight="1" hidden="1">
      <c r="A7" s="19" t="s">
        <v>9</v>
      </c>
      <c r="B7" s="18" t="s">
        <v>47</v>
      </c>
      <c r="C7" s="19" t="s">
        <v>11</v>
      </c>
      <c r="D7" s="54" t="s">
        <v>18</v>
      </c>
      <c r="E7" s="20">
        <v>36.1</v>
      </c>
      <c r="F7" s="20">
        <v>37.1</v>
      </c>
      <c r="G7" s="20">
        <v>38.1</v>
      </c>
      <c r="H7" s="20">
        <v>38.1</v>
      </c>
      <c r="I7" s="20">
        <v>39.2</v>
      </c>
    </row>
    <row r="8" spans="1:9" ht="54.75" customHeight="1" hidden="1">
      <c r="A8" s="19" t="s">
        <v>24</v>
      </c>
      <c r="B8" s="18" t="s">
        <v>48</v>
      </c>
      <c r="C8" s="19" t="s">
        <v>11</v>
      </c>
      <c r="D8" s="54" t="s">
        <v>18</v>
      </c>
      <c r="E8" s="21"/>
      <c r="F8" s="21"/>
      <c r="G8" s="21"/>
      <c r="H8" s="21"/>
      <c r="I8" s="21">
        <v>25</v>
      </c>
    </row>
    <row r="9" spans="1:9" ht="62.25" customHeight="1" hidden="1">
      <c r="A9" s="19" t="s">
        <v>27</v>
      </c>
      <c r="B9" s="18" t="s">
        <v>114</v>
      </c>
      <c r="C9" s="19" t="s">
        <v>112</v>
      </c>
      <c r="D9" s="19" t="s">
        <v>113</v>
      </c>
      <c r="E9" s="21"/>
      <c r="F9" s="21"/>
      <c r="G9" s="21"/>
      <c r="H9" s="21">
        <v>70</v>
      </c>
      <c r="I9" s="21"/>
    </row>
    <row r="10" spans="1:9" ht="44.25" customHeight="1" hidden="1">
      <c r="A10" s="19" t="s">
        <v>36</v>
      </c>
      <c r="B10" s="18" t="s">
        <v>118</v>
      </c>
      <c r="C10" s="19" t="s">
        <v>11</v>
      </c>
      <c r="D10" s="54" t="s">
        <v>18</v>
      </c>
      <c r="E10" s="21">
        <v>100</v>
      </c>
      <c r="F10" s="21">
        <v>130</v>
      </c>
      <c r="G10" s="21">
        <v>200</v>
      </c>
      <c r="H10" s="21">
        <v>250</v>
      </c>
      <c r="I10" s="21">
        <v>290</v>
      </c>
    </row>
    <row r="11" ht="15.75" hidden="1"/>
    <row r="12" spans="1:9" s="23" customFormat="1" ht="15.75" hidden="1">
      <c r="A12" s="104" t="s">
        <v>28</v>
      </c>
      <c r="B12" s="104"/>
      <c r="C12" s="104"/>
      <c r="D12" s="104"/>
      <c r="E12" s="55"/>
      <c r="F12" s="55"/>
      <c r="G12" s="105" t="s">
        <v>29</v>
      </c>
      <c r="H12" s="105"/>
      <c r="I12" s="105"/>
    </row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38.75" customHeight="1" hidden="1"/>
    <row r="25" ht="15.75" hidden="1"/>
    <row r="26" ht="78.75" customHeight="1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1.5" customHeight="1" hidden="1"/>
    <row r="39" ht="15.75" hidden="1"/>
    <row r="40" ht="15.75" hidden="1"/>
    <row r="41" ht="15.75" hidden="1"/>
    <row r="42" ht="15.75" hidden="1"/>
    <row r="43" ht="15.75" hidden="1"/>
    <row r="44" ht="61.5" customHeight="1" hidden="1"/>
    <row r="45" ht="15.75" hidden="1"/>
    <row r="46" ht="15.75" hidden="1"/>
    <row r="47" ht="15.75" hidden="1"/>
    <row r="48" ht="99.75" customHeight="1" hidden="1"/>
    <row r="49" ht="114.75" customHeight="1" hidden="1"/>
    <row r="50" ht="15.75" hidden="1"/>
    <row r="51" ht="15.75" hidden="1"/>
    <row r="52" ht="15.75" hidden="1">
      <c r="D52" s="23"/>
    </row>
    <row r="53" ht="15.75" hidden="1">
      <c r="D53" s="23"/>
    </row>
  </sheetData>
  <sheetProtection/>
  <mergeCells count="5">
    <mergeCell ref="E1:I1"/>
    <mergeCell ref="A3:I3"/>
    <mergeCell ref="B6:I6"/>
    <mergeCell ref="A12:D12"/>
    <mergeCell ref="G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60" zoomScaleNormal="70" zoomScalePageLayoutView="0" workbookViewId="0" topLeftCell="A65536">
      <selection activeCell="A4" sqref="A1:IV16384"/>
    </sheetView>
  </sheetViews>
  <sheetFormatPr defaultColWidth="9.140625" defaultRowHeight="15" zeroHeight="1"/>
  <cols>
    <col min="1" max="1" width="10.140625" style="2" customWidth="1"/>
    <col min="2" max="2" width="48.57421875" style="2" customWidth="1"/>
    <col min="3" max="3" width="11.14062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ht="98.25" customHeight="1" hidden="1">
      <c r="E1" s="85" t="s">
        <v>130</v>
      </c>
      <c r="F1" s="85"/>
      <c r="G1" s="85"/>
      <c r="H1" s="85"/>
      <c r="I1" s="85"/>
    </row>
    <row r="2" ht="18.75" hidden="1"/>
    <row r="3" spans="1:9" ht="18.75" hidden="1">
      <c r="A3" s="89" t="s">
        <v>111</v>
      </c>
      <c r="B3" s="89"/>
      <c r="C3" s="89"/>
      <c r="D3" s="89"/>
      <c r="E3" s="89"/>
      <c r="F3" s="89"/>
      <c r="G3" s="89"/>
      <c r="H3" s="89"/>
      <c r="I3" s="89"/>
    </row>
    <row r="4" ht="18.75" hidden="1"/>
    <row r="5" spans="1:9" ht="59.25" customHeight="1" hidden="1">
      <c r="A5" s="1"/>
      <c r="B5" s="3" t="s">
        <v>7</v>
      </c>
      <c r="C5" s="3" t="s">
        <v>20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ht="39.75" customHeight="1" hidden="1">
      <c r="A6" s="1"/>
      <c r="B6" s="107" t="s">
        <v>109</v>
      </c>
      <c r="C6" s="107"/>
      <c r="D6" s="107"/>
      <c r="E6" s="107"/>
      <c r="F6" s="107"/>
      <c r="G6" s="107"/>
      <c r="H6" s="107"/>
      <c r="I6" s="107"/>
    </row>
    <row r="7" spans="1:9" ht="74.25" customHeight="1" hidden="1">
      <c r="A7" s="3" t="s">
        <v>9</v>
      </c>
      <c r="B7" s="18" t="s">
        <v>108</v>
      </c>
      <c r="C7" s="19" t="s">
        <v>11</v>
      </c>
      <c r="D7" s="29" t="s">
        <v>18</v>
      </c>
      <c r="E7" s="20">
        <v>15.8</v>
      </c>
      <c r="F7" s="20">
        <v>49</v>
      </c>
      <c r="G7" s="20">
        <v>56</v>
      </c>
      <c r="H7" s="20">
        <v>79</v>
      </c>
      <c r="I7" s="26">
        <v>79</v>
      </c>
    </row>
    <row r="8" spans="1:9" ht="119.25" customHeight="1" hidden="1">
      <c r="A8" s="3" t="s">
        <v>24</v>
      </c>
      <c r="B8" s="18" t="s">
        <v>115</v>
      </c>
      <c r="C8" s="19" t="s">
        <v>11</v>
      </c>
      <c r="D8" s="29" t="s">
        <v>18</v>
      </c>
      <c r="E8" s="20">
        <v>0.2</v>
      </c>
      <c r="F8" s="20">
        <v>9.1</v>
      </c>
      <c r="G8" s="20">
        <v>17.5</v>
      </c>
      <c r="H8" s="20">
        <v>20</v>
      </c>
      <c r="I8" s="26">
        <v>20.4</v>
      </c>
    </row>
    <row r="9" spans="1:9" ht="75.75" customHeight="1" hidden="1">
      <c r="A9" s="3" t="s">
        <v>27</v>
      </c>
      <c r="B9" s="18" t="s">
        <v>110</v>
      </c>
      <c r="C9" s="19" t="s">
        <v>11</v>
      </c>
      <c r="D9" s="29" t="s">
        <v>18</v>
      </c>
      <c r="E9" s="20">
        <v>0</v>
      </c>
      <c r="F9" s="20">
        <v>0</v>
      </c>
      <c r="G9" s="20">
        <v>100</v>
      </c>
      <c r="H9" s="20">
        <v>100</v>
      </c>
      <c r="I9" s="26">
        <v>100</v>
      </c>
    </row>
    <row r="10" spans="1:9" ht="112.5" hidden="1">
      <c r="A10" s="3" t="s">
        <v>36</v>
      </c>
      <c r="B10" s="38" t="s">
        <v>84</v>
      </c>
      <c r="C10" s="3" t="s">
        <v>86</v>
      </c>
      <c r="D10" s="29" t="s">
        <v>91</v>
      </c>
      <c r="E10" s="27">
        <v>4</v>
      </c>
      <c r="F10" s="27">
        <v>5</v>
      </c>
      <c r="G10" s="27">
        <v>5</v>
      </c>
      <c r="H10" s="27">
        <v>5</v>
      </c>
      <c r="I10" s="28">
        <v>5</v>
      </c>
    </row>
    <row r="11" spans="1:9" ht="102" customHeight="1" hidden="1">
      <c r="A11" s="3" t="s">
        <v>37</v>
      </c>
      <c r="B11" s="38" t="s">
        <v>89</v>
      </c>
      <c r="C11" s="3" t="s">
        <v>86</v>
      </c>
      <c r="D11" s="29" t="s">
        <v>90</v>
      </c>
      <c r="E11" s="45">
        <v>0</v>
      </c>
      <c r="F11" s="45">
        <v>5</v>
      </c>
      <c r="G11" s="45">
        <v>5</v>
      </c>
      <c r="H11" s="45">
        <v>5</v>
      </c>
      <c r="I11" s="45">
        <v>5</v>
      </c>
    </row>
    <row r="12" spans="1:9" ht="75.75" customHeight="1" hidden="1">
      <c r="A12" s="3" t="s">
        <v>38</v>
      </c>
      <c r="B12" s="38" t="s">
        <v>85</v>
      </c>
      <c r="C12" s="3" t="s">
        <v>86</v>
      </c>
      <c r="D12" s="29" t="s">
        <v>87</v>
      </c>
      <c r="E12" s="45">
        <v>5</v>
      </c>
      <c r="F12" s="45">
        <v>5</v>
      </c>
      <c r="G12" s="45">
        <v>5</v>
      </c>
      <c r="H12" s="45">
        <v>5</v>
      </c>
      <c r="I12" s="45">
        <v>5</v>
      </c>
    </row>
    <row r="13" spans="1:9" ht="18.75" hidden="1">
      <c r="A13" s="6"/>
      <c r="B13" s="16"/>
      <c r="C13" s="17"/>
      <c r="D13" s="16"/>
      <c r="E13" s="17"/>
      <c r="F13" s="17"/>
      <c r="G13" s="17"/>
      <c r="H13" s="17"/>
      <c r="I13" s="17"/>
    </row>
    <row r="14" spans="1:9" ht="18.75" hidden="1">
      <c r="A14" s="6"/>
      <c r="B14" s="16"/>
      <c r="C14" s="17"/>
      <c r="D14" s="16"/>
      <c r="E14" s="17"/>
      <c r="F14" s="17"/>
      <c r="G14" s="17"/>
      <c r="H14" s="17"/>
      <c r="I14" s="17"/>
    </row>
    <row r="15" spans="1:9" s="22" customFormat="1" ht="34.5" customHeight="1" hidden="1">
      <c r="A15" s="86" t="s">
        <v>131</v>
      </c>
      <c r="B15" s="86"/>
      <c r="C15" s="86"/>
      <c r="D15" s="86"/>
      <c r="H15" s="106" t="s">
        <v>29</v>
      </c>
      <c r="I15" s="106"/>
    </row>
    <row r="16" ht="18.75" hidden="1"/>
    <row r="17" ht="18.75" hidden="1"/>
    <row r="18" ht="18.75" hidden="1"/>
    <row r="19" ht="18.75" hidden="1"/>
    <row r="20" ht="18.75" hidden="1"/>
    <row r="21" ht="18.75" hidden="1"/>
    <row r="22" ht="18.75" hidden="1"/>
    <row r="23" ht="18.75" hidden="1"/>
    <row r="24" ht="18.75" hidden="1"/>
    <row r="25" ht="18.75" hidden="1"/>
    <row r="26" ht="138.75" customHeight="1" hidden="1"/>
    <row r="27" ht="18.75" hidden="1"/>
    <row r="28" ht="78.75" customHeight="1" hidden="1"/>
    <row r="29" ht="18.75" hidden="1"/>
    <row r="30" ht="18.75" hidden="1"/>
    <row r="31" ht="18.75" hidden="1"/>
    <row r="32" ht="18.75" hidden="1"/>
    <row r="33" ht="18.75" hidden="1"/>
    <row r="34" ht="18.75" hidden="1"/>
    <row r="35" ht="18.75" hidden="1"/>
    <row r="36" ht="18.75" hidden="1"/>
    <row r="37" ht="18.75" hidden="1"/>
    <row r="38" ht="18.75" hidden="1"/>
    <row r="39" ht="18.75" hidden="1"/>
    <row r="40" ht="151.5" customHeight="1" hidden="1"/>
    <row r="41" ht="18.75" hidden="1"/>
    <row r="42" ht="18.75" hidden="1"/>
    <row r="43" ht="18.75" hidden="1"/>
    <row r="44" ht="18.75" hidden="1"/>
    <row r="45" ht="18.75" hidden="1"/>
    <row r="46" ht="61.5" customHeight="1" hidden="1"/>
    <row r="47" ht="18.75" hidden="1"/>
    <row r="48" ht="18.75" hidden="1"/>
    <row r="49" ht="18.75" hidden="1"/>
    <row r="50" ht="99.75" customHeight="1" hidden="1"/>
    <row r="51" ht="114.75" customHeight="1" hidden="1"/>
    <row r="52" ht="18.75" hidden="1"/>
    <row r="53" ht="18.75" hidden="1"/>
    <row r="54" ht="18.75" hidden="1">
      <c r="D54" s="22"/>
    </row>
    <row r="55" ht="18.75" hidden="1">
      <c r="D55" s="22"/>
    </row>
  </sheetData>
  <sheetProtection/>
  <mergeCells count="5">
    <mergeCell ref="H15:I15"/>
    <mergeCell ref="E1:I1"/>
    <mergeCell ref="A3:I3"/>
    <mergeCell ref="B6:I6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60" zoomScaleNormal="70" zoomScalePageLayoutView="0" workbookViewId="0" topLeftCell="A1">
      <selection activeCell="K13" sqref="K13"/>
    </sheetView>
  </sheetViews>
  <sheetFormatPr defaultColWidth="9.140625" defaultRowHeight="15"/>
  <cols>
    <col min="1" max="1" width="10.140625" style="2" customWidth="1"/>
    <col min="2" max="2" width="48.57421875" style="2" customWidth="1"/>
    <col min="3" max="3" width="16.42187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ht="104.25" customHeight="1">
      <c r="E1" s="85" t="s">
        <v>154</v>
      </c>
      <c r="F1" s="85"/>
      <c r="G1" s="85"/>
      <c r="H1" s="85"/>
      <c r="I1" s="85"/>
    </row>
    <row r="3" spans="1:9" ht="18.75">
      <c r="A3" s="89" t="s">
        <v>134</v>
      </c>
      <c r="B3" s="89"/>
      <c r="C3" s="89"/>
      <c r="D3" s="89"/>
      <c r="E3" s="89"/>
      <c r="F3" s="89"/>
      <c r="G3" s="89"/>
      <c r="H3" s="89"/>
      <c r="I3" s="89"/>
    </row>
    <row r="5" spans="1:9" ht="58.5" customHeight="1">
      <c r="A5" s="1"/>
      <c r="B5" s="3" t="s">
        <v>7</v>
      </c>
      <c r="C5" s="3" t="s">
        <v>20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</row>
    <row r="6" spans="1:9" ht="21.75" customHeight="1" hidden="1">
      <c r="A6" s="1"/>
      <c r="B6" s="98" t="s">
        <v>30</v>
      </c>
      <c r="C6" s="91"/>
      <c r="D6" s="91"/>
      <c r="E6" s="91"/>
      <c r="F6" s="91"/>
      <c r="G6" s="91"/>
      <c r="H6" s="91"/>
      <c r="I6" s="92"/>
    </row>
    <row r="7" spans="1:10" ht="65.25" customHeight="1" hidden="1">
      <c r="A7" s="3" t="s">
        <v>9</v>
      </c>
      <c r="B7" s="1" t="s">
        <v>97</v>
      </c>
      <c r="C7" s="3" t="s">
        <v>12</v>
      </c>
      <c r="D7" s="29" t="s">
        <v>69</v>
      </c>
      <c r="E7" s="45">
        <v>99.42</v>
      </c>
      <c r="F7" s="45">
        <v>100.87</v>
      </c>
      <c r="G7" s="45">
        <v>102.21</v>
      </c>
      <c r="H7" s="45">
        <v>103.67</v>
      </c>
      <c r="I7" s="45">
        <v>104.71</v>
      </c>
      <c r="J7" s="2" t="s">
        <v>60</v>
      </c>
    </row>
    <row r="8" spans="1:10" ht="56.25" hidden="1">
      <c r="A8" s="3" t="s">
        <v>24</v>
      </c>
      <c r="B8" s="1" t="s">
        <v>31</v>
      </c>
      <c r="C8" s="3" t="s">
        <v>12</v>
      </c>
      <c r="D8" s="29" t="s">
        <v>68</v>
      </c>
      <c r="E8" s="5">
        <v>267.17</v>
      </c>
      <c r="F8" s="5">
        <v>265.89</v>
      </c>
      <c r="G8" s="5">
        <v>265.18</v>
      </c>
      <c r="H8" s="5">
        <v>267.06</v>
      </c>
      <c r="I8" s="5">
        <v>269.74</v>
      </c>
      <c r="J8" s="2" t="s">
        <v>60</v>
      </c>
    </row>
    <row r="9" spans="1:9" ht="62.25" customHeight="1">
      <c r="A9" s="3" t="s">
        <v>27</v>
      </c>
      <c r="B9" s="1" t="s">
        <v>141</v>
      </c>
      <c r="C9" s="3" t="s">
        <v>12</v>
      </c>
      <c r="D9" s="29" t="s">
        <v>32</v>
      </c>
      <c r="E9" s="45">
        <v>262</v>
      </c>
      <c r="F9" s="45">
        <v>221.7</v>
      </c>
      <c r="G9" s="45">
        <v>229.7</v>
      </c>
      <c r="H9" s="45">
        <v>220</v>
      </c>
      <c r="I9" s="45">
        <v>230</v>
      </c>
    </row>
    <row r="10" spans="1:9" ht="56.25">
      <c r="A10" s="3" t="s">
        <v>36</v>
      </c>
      <c r="B10" s="1" t="s">
        <v>33</v>
      </c>
      <c r="C10" s="3" t="s">
        <v>34</v>
      </c>
      <c r="D10" s="29" t="s">
        <v>67</v>
      </c>
      <c r="E10" s="31">
        <v>3.8</v>
      </c>
      <c r="F10" s="31">
        <v>3.7</v>
      </c>
      <c r="G10" s="31">
        <v>3.7</v>
      </c>
      <c r="H10" s="31">
        <v>3.7</v>
      </c>
      <c r="I10" s="31">
        <v>3.7</v>
      </c>
    </row>
    <row r="11" spans="1:9" ht="56.25">
      <c r="A11" s="3" t="s">
        <v>37</v>
      </c>
      <c r="B11" s="1" t="s">
        <v>35</v>
      </c>
      <c r="C11" s="3" t="s">
        <v>12</v>
      </c>
      <c r="D11" s="29" t="s">
        <v>67</v>
      </c>
      <c r="E11" s="56">
        <f>144.978*1000/'ГП-прил.1'!F62</f>
        <v>51.00548831972981</v>
      </c>
      <c r="F11" s="56">
        <f>145.18*1000/'ГП-прил.1'!G62</f>
        <v>50.83155351703372</v>
      </c>
      <c r="G11" s="56">
        <f>145.46*1000/'ГП-прил.1'!H62</f>
        <v>50.64057930650327</v>
      </c>
      <c r="H11" s="56">
        <f>146.23*1000/'ГП-прил.1'!I62</f>
        <v>50.59861591695502</v>
      </c>
      <c r="I11" s="56">
        <f>146.446*1000/'ГП-прил.1'!J62</f>
        <v>50.676863450757835</v>
      </c>
    </row>
    <row r="12" spans="1:9" ht="56.25">
      <c r="A12" s="3" t="s">
        <v>38</v>
      </c>
      <c r="B12" s="1" t="s">
        <v>63</v>
      </c>
      <c r="C12" s="3" t="s">
        <v>64</v>
      </c>
      <c r="D12" s="57" t="s">
        <v>67</v>
      </c>
      <c r="E12" s="56">
        <f>75.3</f>
        <v>75.3</v>
      </c>
      <c r="F12" s="56">
        <f>75.3</f>
        <v>75.3</v>
      </c>
      <c r="G12" s="56">
        <f>75.4</f>
        <v>75.4</v>
      </c>
      <c r="H12" s="56">
        <f>75.6</f>
        <v>75.6</v>
      </c>
      <c r="I12" s="56">
        <f>75.7</f>
        <v>75.7</v>
      </c>
    </row>
    <row r="13" spans="1:10" ht="84.75" customHeight="1">
      <c r="A13" s="3" t="s">
        <v>39</v>
      </c>
      <c r="B13" s="1" t="s">
        <v>56</v>
      </c>
      <c r="C13" s="3" t="s">
        <v>34</v>
      </c>
      <c r="D13" s="29" t="s">
        <v>32</v>
      </c>
      <c r="E13" s="31">
        <v>85</v>
      </c>
      <c r="F13" s="31">
        <v>45</v>
      </c>
      <c r="G13" s="45">
        <v>45</v>
      </c>
      <c r="H13" s="45">
        <v>45</v>
      </c>
      <c r="I13" s="45">
        <v>45</v>
      </c>
      <c r="J13" s="2" t="s">
        <v>60</v>
      </c>
    </row>
    <row r="14" spans="1:10" s="22" customFormat="1" ht="84.75" customHeight="1">
      <c r="A14" s="35" t="s">
        <v>120</v>
      </c>
      <c r="B14" s="38" t="s">
        <v>121</v>
      </c>
      <c r="C14" s="35" t="s">
        <v>122</v>
      </c>
      <c r="D14" s="29" t="s">
        <v>18</v>
      </c>
      <c r="E14" s="58">
        <v>0</v>
      </c>
      <c r="F14" s="31">
        <v>23</v>
      </c>
      <c r="G14" s="31">
        <v>41</v>
      </c>
      <c r="H14" s="31">
        <v>64</v>
      </c>
      <c r="I14" s="31">
        <v>82</v>
      </c>
      <c r="J14" s="22" t="s">
        <v>60</v>
      </c>
    </row>
    <row r="15" spans="1:10" s="22" customFormat="1" ht="84.75" customHeight="1">
      <c r="A15" s="35" t="s">
        <v>98</v>
      </c>
      <c r="B15" s="38" t="s">
        <v>123</v>
      </c>
      <c r="C15" s="35" t="s">
        <v>124</v>
      </c>
      <c r="D15" s="29" t="s">
        <v>18</v>
      </c>
      <c r="E15" s="58">
        <v>1.4</v>
      </c>
      <c r="F15" s="58">
        <v>0.5</v>
      </c>
      <c r="G15" s="58">
        <v>0.6</v>
      </c>
      <c r="H15" s="58">
        <v>0.4</v>
      </c>
      <c r="I15" s="58">
        <v>0.2</v>
      </c>
      <c r="J15" s="22" t="s">
        <v>60</v>
      </c>
    </row>
    <row r="16" spans="1:10" s="22" customFormat="1" ht="75">
      <c r="A16" s="35" t="s">
        <v>99</v>
      </c>
      <c r="B16" s="38" t="s">
        <v>125</v>
      </c>
      <c r="C16" s="35" t="s">
        <v>124</v>
      </c>
      <c r="D16" s="29" t="s">
        <v>18</v>
      </c>
      <c r="E16" s="58">
        <v>4.89</v>
      </c>
      <c r="F16" s="58">
        <v>0.99</v>
      </c>
      <c r="G16" s="58">
        <v>0.69</v>
      </c>
      <c r="H16" s="58">
        <v>1.33</v>
      </c>
      <c r="I16" s="58">
        <v>0.88</v>
      </c>
      <c r="J16" s="22" t="s">
        <v>60</v>
      </c>
    </row>
    <row r="17" spans="1:9" s="22" customFormat="1" ht="18.75">
      <c r="A17" s="51"/>
      <c r="B17" s="52"/>
      <c r="C17" s="51"/>
      <c r="D17" s="47"/>
      <c r="E17" s="59"/>
      <c r="F17" s="59"/>
      <c r="G17" s="59"/>
      <c r="H17" s="59"/>
      <c r="I17" s="59"/>
    </row>
    <row r="18" spans="1:10" s="22" customFormat="1" ht="18.75">
      <c r="A18" s="86" t="s">
        <v>155</v>
      </c>
      <c r="B18" s="86"/>
      <c r="C18" s="86"/>
      <c r="D18" s="86"/>
      <c r="E18" s="49"/>
      <c r="F18" s="49"/>
      <c r="G18" s="87" t="s">
        <v>149</v>
      </c>
      <c r="H18" s="87"/>
      <c r="I18" s="87"/>
      <c r="J18" s="2" t="s">
        <v>60</v>
      </c>
    </row>
    <row r="26" ht="138.75" customHeight="1"/>
    <row r="28" ht="78.75" customHeight="1"/>
    <row r="40" ht="151.5" customHeight="1"/>
    <row r="46" ht="61.5" customHeight="1"/>
    <row r="50" ht="99.75" customHeight="1"/>
    <row r="51" ht="114.75" customHeight="1"/>
    <row r="54" ht="18.75">
      <c r="D54" s="22"/>
    </row>
    <row r="55" ht="18.75">
      <c r="D55" s="22"/>
    </row>
  </sheetData>
  <sheetProtection/>
  <mergeCells count="5">
    <mergeCell ref="E1:I1"/>
    <mergeCell ref="A3:I3"/>
    <mergeCell ref="B6:I6"/>
    <mergeCell ref="A18:D18"/>
    <mergeCell ref="G18:I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60" zoomScaleNormal="70" zoomScalePageLayoutView="0" workbookViewId="0" topLeftCell="A1">
      <selection activeCell="D1" sqref="D1"/>
    </sheetView>
  </sheetViews>
  <sheetFormatPr defaultColWidth="9.140625" defaultRowHeight="15"/>
  <cols>
    <col min="1" max="1" width="10.140625" style="2" customWidth="1"/>
    <col min="2" max="2" width="59.140625" style="2" customWidth="1"/>
    <col min="3" max="3" width="11.140625" style="2" customWidth="1"/>
    <col min="4" max="4" width="64.7109375" style="2" customWidth="1"/>
    <col min="5" max="9" width="12.57421875" style="2" customWidth="1"/>
    <col min="10" max="16384" width="9.140625" style="2" customWidth="1"/>
  </cols>
  <sheetData>
    <row r="1" spans="5:9" s="22" customFormat="1" ht="137.25" customHeight="1">
      <c r="E1" s="108" t="s">
        <v>157</v>
      </c>
      <c r="F1" s="108"/>
      <c r="G1" s="108"/>
      <c r="H1" s="108"/>
      <c r="I1" s="108"/>
    </row>
    <row r="2" s="22" customFormat="1" ht="18.75"/>
    <row r="3" spans="1:9" s="22" customFormat="1" ht="18.75" customHeight="1">
      <c r="A3" s="106" t="s">
        <v>92</v>
      </c>
      <c r="B3" s="106"/>
      <c r="C3" s="106"/>
      <c r="D3" s="106"/>
      <c r="E3" s="106"/>
      <c r="F3" s="106"/>
      <c r="G3" s="106"/>
      <c r="H3" s="106"/>
      <c r="I3" s="106"/>
    </row>
    <row r="4" s="22" customFormat="1" ht="18.75"/>
    <row r="5" spans="1:9" s="22" customFormat="1" ht="59.25" customHeight="1">
      <c r="A5" s="35" t="s">
        <v>51</v>
      </c>
      <c r="B5" s="35" t="s">
        <v>7</v>
      </c>
      <c r="C5" s="35" t="s">
        <v>20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</row>
    <row r="6" spans="1:9" s="22" customFormat="1" ht="22.5" customHeight="1">
      <c r="A6" s="38"/>
      <c r="B6" s="109" t="s">
        <v>40</v>
      </c>
      <c r="C6" s="110"/>
      <c r="D6" s="110"/>
      <c r="E6" s="110"/>
      <c r="F6" s="110"/>
      <c r="G6" s="110"/>
      <c r="H6" s="110"/>
      <c r="I6" s="111"/>
    </row>
    <row r="7" spans="1:10" s="22" customFormat="1" ht="56.25">
      <c r="A7" s="35" t="s">
        <v>9</v>
      </c>
      <c r="B7" s="38" t="s">
        <v>119</v>
      </c>
      <c r="C7" s="35" t="s">
        <v>11</v>
      </c>
      <c r="D7" s="29" t="s">
        <v>18</v>
      </c>
      <c r="E7" s="45">
        <v>21</v>
      </c>
      <c r="F7" s="41">
        <v>21</v>
      </c>
      <c r="G7" s="41">
        <v>21</v>
      </c>
      <c r="H7" s="41">
        <v>21</v>
      </c>
      <c r="I7" s="41">
        <v>21</v>
      </c>
      <c r="J7" s="22" t="s">
        <v>60</v>
      </c>
    </row>
    <row r="8" spans="1:9" ht="58.5" customHeight="1">
      <c r="A8" s="3" t="s">
        <v>24</v>
      </c>
      <c r="B8" s="1" t="s">
        <v>41</v>
      </c>
      <c r="C8" s="3" t="s">
        <v>12</v>
      </c>
      <c r="D8" s="29" t="s">
        <v>58</v>
      </c>
      <c r="E8" s="11">
        <v>12</v>
      </c>
      <c r="F8" s="11">
        <v>12</v>
      </c>
      <c r="G8" s="41">
        <v>12</v>
      </c>
      <c r="H8" s="41">
        <v>12</v>
      </c>
      <c r="I8" s="64">
        <v>12</v>
      </c>
    </row>
    <row r="9" spans="1:9" ht="2.25" customHeight="1">
      <c r="A9" s="3" t="s">
        <v>27</v>
      </c>
      <c r="B9" s="1" t="s">
        <v>42</v>
      </c>
      <c r="C9" s="3" t="s">
        <v>12</v>
      </c>
      <c r="D9" s="29" t="s">
        <v>58</v>
      </c>
      <c r="E9" s="45">
        <v>900</v>
      </c>
      <c r="F9" s="45">
        <v>900</v>
      </c>
      <c r="G9" s="45">
        <v>900</v>
      </c>
      <c r="H9" s="45">
        <v>900</v>
      </c>
      <c r="I9" s="45">
        <v>900</v>
      </c>
    </row>
    <row r="10" spans="1:10" ht="42" customHeight="1" hidden="1">
      <c r="A10" s="3" t="s">
        <v>36</v>
      </c>
      <c r="B10" s="1" t="s">
        <v>43</v>
      </c>
      <c r="C10" s="3" t="s">
        <v>11</v>
      </c>
      <c r="D10" s="29" t="s">
        <v>18</v>
      </c>
      <c r="E10" s="31">
        <v>41</v>
      </c>
      <c r="F10" s="31">
        <v>43</v>
      </c>
      <c r="G10" s="31">
        <v>52</v>
      </c>
      <c r="H10" s="31">
        <v>61</v>
      </c>
      <c r="I10" s="31">
        <v>70</v>
      </c>
      <c r="J10" s="2" t="s">
        <v>60</v>
      </c>
    </row>
    <row r="11" spans="1:10" ht="2.25" customHeight="1" hidden="1">
      <c r="A11" s="3" t="s">
        <v>37</v>
      </c>
      <c r="B11" s="1" t="s">
        <v>44</v>
      </c>
      <c r="C11" s="3" t="s">
        <v>11</v>
      </c>
      <c r="D11" s="29" t="s">
        <v>59</v>
      </c>
      <c r="E11" s="31">
        <v>71.4</v>
      </c>
      <c r="F11" s="31">
        <v>78.6</v>
      </c>
      <c r="G11" s="31">
        <v>85.7</v>
      </c>
      <c r="H11" s="31">
        <v>85.7</v>
      </c>
      <c r="I11" s="31">
        <v>92.9</v>
      </c>
      <c r="J11" s="2" t="s">
        <v>60</v>
      </c>
    </row>
    <row r="12" spans="1:10" ht="59.25" customHeight="1" hidden="1">
      <c r="A12" s="3" t="s">
        <v>38</v>
      </c>
      <c r="B12" s="1" t="s">
        <v>45</v>
      </c>
      <c r="C12" s="3" t="s">
        <v>11</v>
      </c>
      <c r="D12" s="29" t="s">
        <v>18</v>
      </c>
      <c r="E12" s="31">
        <v>29.5</v>
      </c>
      <c r="F12" s="31">
        <v>45.8</v>
      </c>
      <c r="G12" s="31">
        <v>50.1</v>
      </c>
      <c r="H12" s="31">
        <v>58.1</v>
      </c>
      <c r="I12" s="31">
        <v>66.2</v>
      </c>
      <c r="J12" s="2" t="s">
        <v>60</v>
      </c>
    </row>
    <row r="13" spans="1:9" ht="60" customHeight="1" hidden="1">
      <c r="A13" s="3" t="s">
        <v>39</v>
      </c>
      <c r="B13" s="1" t="s">
        <v>61</v>
      </c>
      <c r="C13" s="3" t="s">
        <v>62</v>
      </c>
      <c r="D13" s="29" t="s">
        <v>66</v>
      </c>
      <c r="E13" s="56">
        <v>3111.4</v>
      </c>
      <c r="F13" s="56">
        <f>E13+180</f>
        <v>3291.4</v>
      </c>
      <c r="G13" s="56">
        <f>F13+180</f>
        <v>3471.4</v>
      </c>
      <c r="H13" s="56">
        <f>G13+130</f>
        <v>3601.4</v>
      </c>
      <c r="I13" s="56">
        <f>H13+130</f>
        <v>3731.4</v>
      </c>
    </row>
    <row r="14" spans="1:10" ht="1.5" customHeight="1" hidden="1">
      <c r="A14" s="3" t="s">
        <v>49</v>
      </c>
      <c r="B14" s="1" t="s">
        <v>46</v>
      </c>
      <c r="C14" s="3" t="s">
        <v>12</v>
      </c>
      <c r="D14" s="29" t="s">
        <v>32</v>
      </c>
      <c r="E14" s="45">
        <v>103</v>
      </c>
      <c r="F14" s="45">
        <v>103</v>
      </c>
      <c r="G14" s="45">
        <v>103</v>
      </c>
      <c r="H14" s="45">
        <v>103</v>
      </c>
      <c r="I14" s="45">
        <v>103</v>
      </c>
      <c r="J14" s="2" t="s">
        <v>60</v>
      </c>
    </row>
    <row r="15" spans="1:9" ht="97.5" customHeight="1" hidden="1">
      <c r="A15" s="3" t="s">
        <v>98</v>
      </c>
      <c r="B15" s="38" t="s">
        <v>103</v>
      </c>
      <c r="C15" s="35" t="s">
        <v>86</v>
      </c>
      <c r="D15" s="35" t="s">
        <v>107</v>
      </c>
      <c r="E15" s="45">
        <v>5</v>
      </c>
      <c r="F15" s="45">
        <v>5</v>
      </c>
      <c r="G15" s="45">
        <v>5</v>
      </c>
      <c r="H15" s="45">
        <v>5</v>
      </c>
      <c r="I15" s="45">
        <v>5</v>
      </c>
    </row>
    <row r="16" spans="1:9" ht="75" hidden="1">
      <c r="A16" s="3" t="s">
        <v>99</v>
      </c>
      <c r="B16" s="38" t="s">
        <v>83</v>
      </c>
      <c r="C16" s="3" t="s">
        <v>86</v>
      </c>
      <c r="D16" s="29" t="s">
        <v>88</v>
      </c>
      <c r="E16" s="45">
        <v>5</v>
      </c>
      <c r="F16" s="45">
        <v>5</v>
      </c>
      <c r="G16" s="45">
        <v>5</v>
      </c>
      <c r="H16" s="45">
        <v>5</v>
      </c>
      <c r="I16" s="45">
        <v>5</v>
      </c>
    </row>
    <row r="17" spans="1:9" ht="93.75" hidden="1">
      <c r="A17" s="3" t="s">
        <v>100</v>
      </c>
      <c r="B17" s="38" t="s">
        <v>84</v>
      </c>
      <c r="C17" s="3" t="s">
        <v>86</v>
      </c>
      <c r="D17" s="29" t="s">
        <v>91</v>
      </c>
      <c r="E17" s="45">
        <v>5</v>
      </c>
      <c r="F17" s="45">
        <v>5</v>
      </c>
      <c r="G17" s="45">
        <v>5</v>
      </c>
      <c r="H17" s="45">
        <v>5</v>
      </c>
      <c r="I17" s="45">
        <v>5</v>
      </c>
    </row>
    <row r="18" spans="1:9" ht="112.5" hidden="1">
      <c r="A18" s="3" t="s">
        <v>101</v>
      </c>
      <c r="B18" s="38" t="s">
        <v>89</v>
      </c>
      <c r="C18" s="3" t="s">
        <v>86</v>
      </c>
      <c r="D18" s="29" t="s">
        <v>90</v>
      </c>
      <c r="E18" s="45">
        <v>5</v>
      </c>
      <c r="F18" s="45">
        <v>5</v>
      </c>
      <c r="G18" s="45">
        <v>5</v>
      </c>
      <c r="H18" s="45">
        <v>5</v>
      </c>
      <c r="I18" s="45">
        <v>5</v>
      </c>
    </row>
    <row r="19" spans="1:9" ht="56.25" hidden="1">
      <c r="A19" s="3" t="s">
        <v>104</v>
      </c>
      <c r="B19" s="38" t="s">
        <v>85</v>
      </c>
      <c r="C19" s="3" t="s">
        <v>86</v>
      </c>
      <c r="D19" s="29" t="s">
        <v>87</v>
      </c>
      <c r="E19" s="45">
        <v>5</v>
      </c>
      <c r="F19" s="45">
        <v>5</v>
      </c>
      <c r="G19" s="45">
        <v>5</v>
      </c>
      <c r="H19" s="45">
        <v>5</v>
      </c>
      <c r="I19" s="45">
        <v>5</v>
      </c>
    </row>
    <row r="20" spans="1:9" ht="18.75" hidden="1">
      <c r="A20" s="6"/>
      <c r="B20" s="46"/>
      <c r="C20" s="6"/>
      <c r="D20" s="47"/>
      <c r="E20" s="65"/>
      <c r="F20" s="65"/>
      <c r="G20" s="65"/>
      <c r="H20" s="65"/>
      <c r="I20" s="65"/>
    </row>
    <row r="21" spans="1:9" s="22" customFormat="1" ht="97.5" customHeight="1">
      <c r="A21" s="86" t="s">
        <v>158</v>
      </c>
      <c r="B21" s="86"/>
      <c r="C21" s="86"/>
      <c r="D21" s="86"/>
      <c r="E21" s="49"/>
      <c r="F21" s="49"/>
      <c r="G21" s="87"/>
      <c r="H21" s="87"/>
      <c r="I21" s="87"/>
    </row>
    <row r="24" ht="138.75" customHeight="1"/>
    <row r="26" ht="78.75" customHeight="1"/>
    <row r="38" ht="151.5" customHeight="1"/>
    <row r="44" ht="61.5" customHeight="1"/>
    <row r="48" ht="99.75" customHeight="1"/>
    <row r="49" ht="114.75" customHeight="1"/>
    <row r="52" ht="18.75">
      <c r="D52" s="22"/>
    </row>
    <row r="53" ht="18.75">
      <c r="D53" s="22"/>
    </row>
  </sheetData>
  <sheetProtection/>
  <mergeCells count="5">
    <mergeCell ref="E1:I1"/>
    <mergeCell ref="A3:I3"/>
    <mergeCell ref="B6:I6"/>
    <mergeCell ref="A21:D21"/>
    <mergeCell ref="G21:I21"/>
  </mergeCells>
  <printOptions/>
  <pageMargins left="0.7086614173228347" right="0.48" top="0.7480314960629921" bottom="0.51" header="0.31496062992125984" footer="0.3149606299212598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1</cp:lastModifiedBy>
  <cp:lastPrinted>2013-10-22T02:28:14Z</cp:lastPrinted>
  <dcterms:created xsi:type="dcterms:W3CDTF">2013-08-04T08:09:38Z</dcterms:created>
  <dcterms:modified xsi:type="dcterms:W3CDTF">2013-10-22T02:29:12Z</dcterms:modified>
  <cp:category/>
  <cp:version/>
  <cp:contentType/>
  <cp:contentStatus/>
</cp:coreProperties>
</file>